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tocolo\Desktop\CARPETA COMUN\PRODUCCIÓN IPC\Ipc 2026\Abril\"/>
    </mc:Choice>
  </mc:AlternateContent>
  <bookViews>
    <workbookView xWindow="-120" yWindow="-120" windowWidth="29040" windowHeight="15720" tabRatio="287"/>
  </bookViews>
  <sheets>
    <sheet name="IPC GE 2021 pond act" sheetId="1" r:id="rId1"/>
    <sheet name="gráficas" sheetId="25" r:id="rId2"/>
    <sheet name="Indice_Posiciones" sheetId="16" r:id="rId3"/>
    <sheet name="Hoja1" sheetId="23" r:id="rId4"/>
    <sheet name="Hoja2" sheetId="24" r:id="rId5"/>
    <sheet name="gráficos" sheetId="19" r:id="rId6"/>
    <sheet name="postes" sheetId="13" r:id="rId7"/>
    <sheet name="Hoja3" sheetId="4" r:id="rId8"/>
    <sheet name="Hoja4" sheetId="22" r:id="rId9"/>
    <sheet name="Bata" sheetId="18" r:id="rId10"/>
    <sheet name="Mongomo" sheetId="20" r:id="rId11"/>
    <sheet name="Malabo" sheetId="21" r:id="rId12"/>
  </sheets>
  <externalReferences>
    <externalReference r:id="rId13"/>
  </externalReferences>
  <definedNames>
    <definedName name="_xlnm._FilterDatabase" localSheetId="9" hidden="1">Bata!$A$1:$M$487</definedName>
    <definedName name="_xlnm._FilterDatabase" localSheetId="3" hidden="1">Hoja1!$A$2:$BR$126</definedName>
    <definedName name="_xlnm._FilterDatabase" localSheetId="11" hidden="1">Malabo!$A$1:$M$481</definedName>
    <definedName name="_xlnm._FilterDatabase" localSheetId="10" hidden="1">Mongomo!$A$1:$M$368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K20" i="1" l="1"/>
  <c r="EK38" i="1"/>
  <c r="EK57" i="1"/>
  <c r="EK76" i="1"/>
  <c r="EK95" i="1"/>
  <c r="EK114" i="1"/>
  <c r="EK115" i="1"/>
  <c r="EK113" i="1"/>
  <c r="CA3" i="16" l="1"/>
  <c r="CA4" i="16" l="1"/>
  <c r="CA5" i="16"/>
  <c r="CA6" i="16"/>
  <c r="CA7" i="16"/>
  <c r="CA8" i="16"/>
  <c r="CA9" i="16"/>
  <c r="CA10" i="16"/>
  <c r="CA11" i="16"/>
  <c r="CA12" i="16"/>
  <c r="CA13" i="16"/>
  <c r="CA14" i="16"/>
  <c r="CA15" i="16"/>
  <c r="CA16" i="16"/>
  <c r="CA17" i="16"/>
  <c r="CA18" i="16"/>
  <c r="CA19" i="16"/>
  <c r="CA20" i="16"/>
  <c r="CA21" i="16"/>
  <c r="CA22" i="16"/>
  <c r="CA23" i="16"/>
  <c r="CA24" i="16"/>
  <c r="CA25" i="16"/>
  <c r="CA26" i="16"/>
  <c r="CA27" i="16"/>
  <c r="CA28" i="16"/>
  <c r="CA29" i="16"/>
  <c r="CA30" i="16"/>
  <c r="CA31" i="16"/>
  <c r="CA32" i="16"/>
  <c r="CA33" i="16"/>
  <c r="CA34" i="16"/>
  <c r="CA35" i="16"/>
  <c r="CA36" i="16"/>
  <c r="CA37" i="16"/>
  <c r="CA38" i="16"/>
  <c r="CA39" i="16"/>
  <c r="CA40" i="16"/>
  <c r="CA41" i="16"/>
  <c r="CA42" i="16"/>
  <c r="CA43" i="16"/>
  <c r="CA44" i="16"/>
  <c r="CA45" i="16"/>
  <c r="CA46" i="16"/>
  <c r="CA47" i="16"/>
  <c r="CA48" i="16"/>
  <c r="CA49" i="16"/>
  <c r="CA50" i="16"/>
  <c r="CA51" i="16"/>
  <c r="CA52" i="16"/>
  <c r="CA53" i="16"/>
  <c r="CA54" i="16"/>
  <c r="CA55" i="16"/>
  <c r="CA56" i="16"/>
  <c r="CA57" i="16"/>
  <c r="CA58" i="16"/>
  <c r="CA59" i="16"/>
  <c r="CA60" i="16"/>
  <c r="CA61" i="16"/>
  <c r="CA62" i="16"/>
  <c r="CA63" i="16"/>
  <c r="CA64" i="16"/>
  <c r="CA65" i="16"/>
  <c r="CA66" i="16"/>
  <c r="CA67" i="16"/>
  <c r="CA68" i="16"/>
  <c r="CA69" i="16"/>
  <c r="CA70" i="16"/>
  <c r="CA71" i="16"/>
  <c r="CA72" i="16"/>
  <c r="CA73" i="16"/>
  <c r="CA74" i="16"/>
  <c r="CA75" i="16"/>
  <c r="CA76" i="16"/>
  <c r="CA77" i="16"/>
  <c r="CA78" i="16"/>
  <c r="CA79" i="16"/>
  <c r="CA80" i="16"/>
  <c r="CA81" i="16"/>
  <c r="CA82" i="16"/>
  <c r="CA83" i="16"/>
  <c r="CA84" i="16"/>
  <c r="CA85" i="16"/>
  <c r="CA86" i="16"/>
  <c r="CA87" i="16"/>
  <c r="CA88" i="16"/>
  <c r="CA89" i="16"/>
  <c r="CA90" i="16"/>
  <c r="CA91" i="16"/>
  <c r="CA92" i="16"/>
  <c r="CA93" i="16"/>
  <c r="CA94" i="16"/>
  <c r="CA95" i="16"/>
  <c r="CA96" i="16"/>
  <c r="CA97" i="16"/>
  <c r="CA98" i="16"/>
  <c r="CA99" i="16"/>
  <c r="CA100" i="16"/>
  <c r="CA101" i="16"/>
  <c r="CA102" i="16"/>
  <c r="CA103" i="16"/>
  <c r="CA104" i="16"/>
  <c r="CA105" i="16"/>
  <c r="CA106" i="16"/>
  <c r="CA107" i="16"/>
  <c r="CA108" i="16"/>
  <c r="CA109" i="16"/>
  <c r="CA110" i="16"/>
  <c r="CA111" i="16"/>
  <c r="CA112" i="16"/>
  <c r="CA113" i="16"/>
  <c r="CA114" i="16"/>
  <c r="CA115" i="16"/>
  <c r="CA116" i="16"/>
  <c r="CA117" i="16"/>
  <c r="CA118" i="16"/>
  <c r="CA119" i="16"/>
  <c r="CA120" i="16"/>
  <c r="CA121" i="16"/>
  <c r="CA122" i="16"/>
  <c r="CA123" i="16"/>
  <c r="CA124" i="16"/>
  <c r="CA125" i="16"/>
  <c r="CA126" i="16"/>
  <c r="BZ4" i="16"/>
  <c r="BZ5" i="16"/>
  <c r="BZ6" i="16"/>
  <c r="BZ7" i="16"/>
  <c r="BZ8" i="16"/>
  <c r="BZ9" i="16"/>
  <c r="BZ10" i="16"/>
  <c r="BZ11" i="16"/>
  <c r="BZ12" i="16"/>
  <c r="BZ13" i="16"/>
  <c r="BZ14" i="16"/>
  <c r="BZ15" i="16"/>
  <c r="BZ16" i="16"/>
  <c r="BZ17" i="16"/>
  <c r="BZ18" i="16"/>
  <c r="BZ19" i="16"/>
  <c r="BZ20" i="16"/>
  <c r="BZ21" i="16"/>
  <c r="BZ22" i="16"/>
  <c r="BZ23" i="16"/>
  <c r="BZ24" i="16"/>
  <c r="BZ25" i="16"/>
  <c r="BZ26" i="16"/>
  <c r="BZ27" i="16"/>
  <c r="BZ28" i="16"/>
  <c r="BZ29" i="16"/>
  <c r="BZ30" i="16"/>
  <c r="BZ31" i="16"/>
  <c r="BZ32" i="16"/>
  <c r="BZ33" i="16"/>
  <c r="BZ34" i="16"/>
  <c r="BZ35" i="16"/>
  <c r="BZ36" i="16"/>
  <c r="BZ37" i="16"/>
  <c r="BZ38" i="16"/>
  <c r="BZ39" i="16"/>
  <c r="BZ40" i="16"/>
  <c r="BZ41" i="16"/>
  <c r="BZ42" i="16"/>
  <c r="BZ43" i="16"/>
  <c r="BZ44" i="16"/>
  <c r="BZ45" i="16"/>
  <c r="BZ46" i="16"/>
  <c r="BZ47" i="16"/>
  <c r="BZ48" i="16"/>
  <c r="BZ49" i="16"/>
  <c r="BZ50" i="16"/>
  <c r="BZ51" i="16"/>
  <c r="BZ52" i="16"/>
  <c r="BZ53" i="16"/>
  <c r="BZ54" i="16"/>
  <c r="BZ55" i="16"/>
  <c r="BZ56" i="16"/>
  <c r="BZ57" i="16"/>
  <c r="BZ58" i="16"/>
  <c r="BZ59" i="16"/>
  <c r="BZ60" i="16"/>
  <c r="BZ61" i="16"/>
  <c r="BZ62" i="16"/>
  <c r="BZ63" i="16"/>
  <c r="BZ64" i="16"/>
  <c r="BZ65" i="16"/>
  <c r="BZ66" i="16"/>
  <c r="BZ67" i="16"/>
  <c r="BZ68" i="16"/>
  <c r="BZ69" i="16"/>
  <c r="BZ70" i="16"/>
  <c r="BZ71" i="16"/>
  <c r="BZ72" i="16"/>
  <c r="BZ73" i="16"/>
  <c r="BZ74" i="16"/>
  <c r="BZ75" i="16"/>
  <c r="BZ76" i="16"/>
  <c r="BZ77" i="16"/>
  <c r="BZ78" i="16"/>
  <c r="BZ79" i="16"/>
  <c r="BZ80" i="16"/>
  <c r="BZ81" i="16"/>
  <c r="BZ82" i="16"/>
  <c r="BZ83" i="16"/>
  <c r="BZ84" i="16"/>
  <c r="BZ85" i="16"/>
  <c r="BZ86" i="16"/>
  <c r="BZ87" i="16"/>
  <c r="BZ88" i="16"/>
  <c r="BZ89" i="16"/>
  <c r="BZ90" i="16"/>
  <c r="BZ91" i="16"/>
  <c r="BZ92" i="16"/>
  <c r="BZ93" i="16"/>
  <c r="BZ94" i="16"/>
  <c r="BZ95" i="16"/>
  <c r="BZ96" i="16"/>
  <c r="BZ97" i="16"/>
  <c r="BZ98" i="16"/>
  <c r="BZ99" i="16"/>
  <c r="BZ100" i="16"/>
  <c r="BZ101" i="16"/>
  <c r="BZ102" i="16"/>
  <c r="BZ103" i="16"/>
  <c r="BZ104" i="16"/>
  <c r="BZ105" i="16"/>
  <c r="BZ106" i="16"/>
  <c r="BZ107" i="16"/>
  <c r="BZ108" i="16"/>
  <c r="BZ109" i="16"/>
  <c r="BZ110" i="16"/>
  <c r="BZ111" i="16"/>
  <c r="BZ112" i="16"/>
  <c r="BZ113" i="16"/>
  <c r="BZ114" i="16"/>
  <c r="BZ115" i="16"/>
  <c r="BZ116" i="16"/>
  <c r="BZ117" i="16"/>
  <c r="BZ118" i="16"/>
  <c r="BZ119" i="16"/>
  <c r="BZ120" i="16"/>
  <c r="BZ121" i="16"/>
  <c r="BZ122" i="16"/>
  <c r="BZ123" i="16"/>
  <c r="BZ124" i="16"/>
  <c r="BZ125" i="16"/>
  <c r="BZ126" i="16"/>
  <c r="BZ3" i="16"/>
  <c r="BW4" i="16"/>
  <c r="BW5" i="16"/>
  <c r="BW6" i="16"/>
  <c r="BW7" i="16"/>
  <c r="BW8" i="16"/>
  <c r="BW9" i="16"/>
  <c r="BW10" i="16"/>
  <c r="BW11" i="16"/>
  <c r="BW12" i="16"/>
  <c r="BW13" i="16"/>
  <c r="BW14" i="16"/>
  <c r="BW15" i="16"/>
  <c r="BW16" i="16"/>
  <c r="BW17" i="16"/>
  <c r="BW18" i="16"/>
  <c r="BW19" i="16"/>
  <c r="BW20" i="16"/>
  <c r="BW21" i="16"/>
  <c r="BW22" i="16"/>
  <c r="BW23" i="16"/>
  <c r="BW24" i="16"/>
  <c r="BW25" i="16"/>
  <c r="BW26" i="16"/>
  <c r="BW27" i="16"/>
  <c r="BW28" i="16"/>
  <c r="BW29" i="16"/>
  <c r="BW30" i="16"/>
  <c r="BW31" i="16"/>
  <c r="BW32" i="16"/>
  <c r="BW33" i="16"/>
  <c r="BW34" i="16"/>
  <c r="BW35" i="16"/>
  <c r="BW36" i="16"/>
  <c r="BW37" i="16"/>
  <c r="BW38" i="16"/>
  <c r="BW39" i="16"/>
  <c r="BW40" i="16"/>
  <c r="BW41" i="16"/>
  <c r="BW42" i="16"/>
  <c r="BW43" i="16"/>
  <c r="BW44" i="16"/>
  <c r="BW45" i="16"/>
  <c r="BW46" i="16"/>
  <c r="BW47" i="16"/>
  <c r="BW48" i="16"/>
  <c r="BW49" i="16"/>
  <c r="BW50" i="16"/>
  <c r="BW51" i="16"/>
  <c r="BW52" i="16"/>
  <c r="BW53" i="16"/>
  <c r="BW54" i="16"/>
  <c r="BW55" i="16"/>
  <c r="BW56" i="16"/>
  <c r="BW57" i="16"/>
  <c r="BW58" i="16"/>
  <c r="BW59" i="16"/>
  <c r="BW60" i="16"/>
  <c r="BW61" i="16"/>
  <c r="BW62" i="16"/>
  <c r="BW63" i="16"/>
  <c r="BW64" i="16"/>
  <c r="BW65" i="16"/>
  <c r="BW66" i="16"/>
  <c r="BW67" i="16"/>
  <c r="BW68" i="16"/>
  <c r="BW69" i="16"/>
  <c r="BW70" i="16"/>
  <c r="BW71" i="16"/>
  <c r="BW72" i="16"/>
  <c r="BW73" i="16"/>
  <c r="BW74" i="16"/>
  <c r="BW75" i="16"/>
  <c r="BW76" i="16"/>
  <c r="BW77" i="16"/>
  <c r="BW78" i="16"/>
  <c r="BW79" i="16"/>
  <c r="BW80" i="16"/>
  <c r="BW81" i="16"/>
  <c r="BW82" i="16"/>
  <c r="BW83" i="16"/>
  <c r="BW84" i="16"/>
  <c r="BW85" i="16"/>
  <c r="BW86" i="16"/>
  <c r="BW87" i="16"/>
  <c r="BW88" i="16"/>
  <c r="BW89" i="16"/>
  <c r="BW90" i="16"/>
  <c r="BW91" i="16"/>
  <c r="BW92" i="16"/>
  <c r="BW93" i="16"/>
  <c r="BW94" i="16"/>
  <c r="BW95" i="16"/>
  <c r="BW96" i="16"/>
  <c r="BW97" i="16"/>
  <c r="BW98" i="16"/>
  <c r="BW99" i="16"/>
  <c r="BW100" i="16"/>
  <c r="BW101" i="16"/>
  <c r="BW102" i="16"/>
  <c r="BW103" i="16"/>
  <c r="BW104" i="16"/>
  <c r="BW105" i="16"/>
  <c r="BW106" i="16"/>
  <c r="BW107" i="16"/>
  <c r="BW108" i="16"/>
  <c r="BW109" i="16"/>
  <c r="BW110" i="16"/>
  <c r="BW111" i="16"/>
  <c r="BW112" i="16"/>
  <c r="BW113" i="16"/>
  <c r="BW114" i="16"/>
  <c r="BW115" i="16"/>
  <c r="BW116" i="16"/>
  <c r="BW117" i="16"/>
  <c r="BW118" i="16"/>
  <c r="BW119" i="16"/>
  <c r="BW120" i="16"/>
  <c r="BW121" i="16"/>
  <c r="BW122" i="16"/>
  <c r="BW123" i="16"/>
  <c r="BW124" i="16"/>
  <c r="BW125" i="16"/>
  <c r="BW126" i="16"/>
  <c r="BW3" i="16"/>
  <c r="FF100" i="1"/>
  <c r="FF101" i="1"/>
  <c r="FF102" i="1"/>
  <c r="FF103" i="1"/>
  <c r="FF104" i="1"/>
  <c r="FF105" i="1"/>
  <c r="FF106" i="1"/>
  <c r="FF107" i="1"/>
  <c r="FF108" i="1"/>
  <c r="FF109" i="1"/>
  <c r="FF110" i="1"/>
  <c r="FF111" i="1"/>
  <c r="FF99" i="1"/>
  <c r="FE100" i="1"/>
  <c r="FE101" i="1"/>
  <c r="FE102" i="1"/>
  <c r="FE103" i="1"/>
  <c r="FE104" i="1"/>
  <c r="FE105" i="1"/>
  <c r="FE106" i="1"/>
  <c r="FE107" i="1"/>
  <c r="FE108" i="1"/>
  <c r="FE109" i="1"/>
  <c r="FE110" i="1"/>
  <c r="FE111" i="1"/>
  <c r="FE99" i="1"/>
  <c r="EZ100" i="1"/>
  <c r="EZ101" i="1"/>
  <c r="EZ102" i="1"/>
  <c r="EZ103" i="1"/>
  <c r="EZ104" i="1"/>
  <c r="EZ105" i="1"/>
  <c r="EZ106" i="1"/>
  <c r="EZ107" i="1"/>
  <c r="EZ108" i="1"/>
  <c r="EZ109" i="1"/>
  <c r="EZ110" i="1"/>
  <c r="EZ111" i="1"/>
  <c r="EZ99" i="1"/>
  <c r="EU100" i="1"/>
  <c r="EU101" i="1"/>
  <c r="EU102" i="1"/>
  <c r="EU103" i="1"/>
  <c r="EU104" i="1"/>
  <c r="EU105" i="1"/>
  <c r="EU106" i="1"/>
  <c r="EU107" i="1"/>
  <c r="EU108" i="1"/>
  <c r="EU109" i="1"/>
  <c r="EU110" i="1"/>
  <c r="EU111" i="1"/>
  <c r="EU99" i="1"/>
  <c r="FF81" i="1"/>
  <c r="FF82" i="1"/>
  <c r="FF83" i="1"/>
  <c r="FF84" i="1"/>
  <c r="FF85" i="1"/>
  <c r="FF86" i="1"/>
  <c r="FF87" i="1"/>
  <c r="FF88" i="1"/>
  <c r="FF89" i="1"/>
  <c r="FF90" i="1"/>
  <c r="FF91" i="1"/>
  <c r="FF92" i="1"/>
  <c r="FF80" i="1"/>
  <c r="FE81" i="1"/>
  <c r="FE82" i="1"/>
  <c r="FE83" i="1"/>
  <c r="FE84" i="1"/>
  <c r="FE85" i="1"/>
  <c r="FE86" i="1"/>
  <c r="FE87" i="1"/>
  <c r="FE88" i="1"/>
  <c r="FE89" i="1"/>
  <c r="FE90" i="1"/>
  <c r="FE91" i="1"/>
  <c r="FE92" i="1"/>
  <c r="FE80" i="1"/>
  <c r="EZ81" i="1"/>
  <c r="EZ82" i="1"/>
  <c r="EZ83" i="1"/>
  <c r="EZ84" i="1"/>
  <c r="EZ85" i="1"/>
  <c r="EZ86" i="1"/>
  <c r="EZ87" i="1"/>
  <c r="EZ88" i="1"/>
  <c r="EZ89" i="1"/>
  <c r="EZ90" i="1"/>
  <c r="EZ91" i="1"/>
  <c r="EZ92" i="1"/>
  <c r="EZ80" i="1"/>
  <c r="EV82" i="1"/>
  <c r="EU81" i="1"/>
  <c r="EU82" i="1"/>
  <c r="EU83" i="1"/>
  <c r="EU84" i="1"/>
  <c r="EU85" i="1"/>
  <c r="EU86" i="1"/>
  <c r="EU87" i="1"/>
  <c r="EU88" i="1"/>
  <c r="EU89" i="1"/>
  <c r="EU90" i="1"/>
  <c r="EU91" i="1"/>
  <c r="EU92" i="1"/>
  <c r="EU80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61" i="1"/>
  <c r="FE62" i="1"/>
  <c r="FE63" i="1"/>
  <c r="FE64" i="1"/>
  <c r="FE65" i="1"/>
  <c r="FE66" i="1"/>
  <c r="FE67" i="1"/>
  <c r="FE68" i="1"/>
  <c r="FE69" i="1"/>
  <c r="FE70" i="1"/>
  <c r="FE71" i="1"/>
  <c r="FE72" i="1"/>
  <c r="FE73" i="1"/>
  <c r="FE61" i="1"/>
  <c r="EZ62" i="1"/>
  <c r="EZ63" i="1"/>
  <c r="EZ64" i="1"/>
  <c r="EZ65" i="1"/>
  <c r="EZ66" i="1"/>
  <c r="EZ67" i="1"/>
  <c r="EZ68" i="1"/>
  <c r="EZ69" i="1"/>
  <c r="EZ70" i="1"/>
  <c r="EZ71" i="1"/>
  <c r="EZ72" i="1"/>
  <c r="EZ73" i="1"/>
  <c r="EZ61" i="1"/>
  <c r="EU62" i="1"/>
  <c r="EU63" i="1"/>
  <c r="EU64" i="1"/>
  <c r="EU65" i="1"/>
  <c r="EU66" i="1"/>
  <c r="EU67" i="1"/>
  <c r="EU68" i="1"/>
  <c r="EU69" i="1"/>
  <c r="EU70" i="1"/>
  <c r="EU71" i="1"/>
  <c r="EU72" i="1"/>
  <c r="EU73" i="1"/>
  <c r="EU61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42" i="1"/>
  <c r="FE43" i="1"/>
  <c r="FE44" i="1"/>
  <c r="FE45" i="1"/>
  <c r="FE46" i="1"/>
  <c r="FE47" i="1"/>
  <c r="FE48" i="1"/>
  <c r="FE49" i="1"/>
  <c r="FE50" i="1"/>
  <c r="FE51" i="1"/>
  <c r="FE52" i="1"/>
  <c r="FE53" i="1"/>
  <c r="FE54" i="1"/>
  <c r="FE42" i="1"/>
  <c r="EZ43" i="1"/>
  <c r="EZ44" i="1"/>
  <c r="EZ45" i="1"/>
  <c r="EZ46" i="1"/>
  <c r="EZ47" i="1"/>
  <c r="EZ48" i="1"/>
  <c r="EZ49" i="1"/>
  <c r="EZ50" i="1"/>
  <c r="EZ51" i="1"/>
  <c r="EZ52" i="1"/>
  <c r="EZ53" i="1"/>
  <c r="EZ54" i="1"/>
  <c r="EZ42" i="1"/>
  <c r="EU43" i="1"/>
  <c r="EU44" i="1"/>
  <c r="EU45" i="1"/>
  <c r="EU46" i="1"/>
  <c r="EU47" i="1"/>
  <c r="EU48" i="1"/>
  <c r="EU49" i="1"/>
  <c r="EU50" i="1"/>
  <c r="EU51" i="1"/>
  <c r="EU52" i="1"/>
  <c r="EU53" i="1"/>
  <c r="EU54" i="1"/>
  <c r="EU42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23" i="1"/>
  <c r="FE24" i="1"/>
  <c r="FE25" i="1"/>
  <c r="FE26" i="1"/>
  <c r="FE27" i="1"/>
  <c r="FE28" i="1"/>
  <c r="FE29" i="1"/>
  <c r="FE30" i="1"/>
  <c r="FE31" i="1"/>
  <c r="FE32" i="1"/>
  <c r="FE33" i="1"/>
  <c r="FE34" i="1"/>
  <c r="FE35" i="1"/>
  <c r="FE23" i="1"/>
  <c r="EZ24" i="1"/>
  <c r="EZ25" i="1"/>
  <c r="EZ26" i="1"/>
  <c r="EZ27" i="1"/>
  <c r="EZ28" i="1"/>
  <c r="EZ29" i="1"/>
  <c r="EZ30" i="1"/>
  <c r="EZ31" i="1"/>
  <c r="EZ32" i="1"/>
  <c r="EZ33" i="1"/>
  <c r="EZ34" i="1"/>
  <c r="EZ35" i="1"/>
  <c r="EZ23" i="1"/>
  <c r="EU24" i="1"/>
  <c r="EU25" i="1"/>
  <c r="EU26" i="1"/>
  <c r="EU27" i="1"/>
  <c r="EU28" i="1"/>
  <c r="EU29" i="1"/>
  <c r="EU30" i="1"/>
  <c r="EU31" i="1"/>
  <c r="EU32" i="1"/>
  <c r="EU33" i="1"/>
  <c r="EU34" i="1"/>
  <c r="EU35" i="1"/>
  <c r="EU23" i="1"/>
  <c r="FF6" i="1"/>
  <c r="FF7" i="1"/>
  <c r="FF8" i="1"/>
  <c r="FF9" i="1"/>
  <c r="FF10" i="1"/>
  <c r="FF11" i="1"/>
  <c r="FF12" i="1"/>
  <c r="FF13" i="1"/>
  <c r="FF14" i="1"/>
  <c r="FF15" i="1"/>
  <c r="FF16" i="1"/>
  <c r="FF17" i="1"/>
  <c r="FG17" i="1" s="1"/>
  <c r="FF5" i="1"/>
  <c r="FE6" i="1"/>
  <c r="FE7" i="1"/>
  <c r="FE8" i="1"/>
  <c r="FE9" i="1"/>
  <c r="FE10" i="1"/>
  <c r="FE11" i="1"/>
  <c r="FE12" i="1"/>
  <c r="FE13" i="1"/>
  <c r="FE14" i="1"/>
  <c r="FE15" i="1"/>
  <c r="FE16" i="1"/>
  <c r="FE17" i="1"/>
  <c r="FE5" i="1"/>
  <c r="EZ6" i="1"/>
  <c r="EZ7" i="1"/>
  <c r="EZ8" i="1"/>
  <c r="EZ9" i="1"/>
  <c r="EZ10" i="1"/>
  <c r="EZ11" i="1"/>
  <c r="EZ12" i="1"/>
  <c r="EZ13" i="1"/>
  <c r="EZ14" i="1"/>
  <c r="EZ15" i="1"/>
  <c r="EZ16" i="1"/>
  <c r="EZ17" i="1"/>
  <c r="EZ5" i="1"/>
  <c r="EU12" i="1"/>
  <c r="EU6" i="1"/>
  <c r="EU7" i="1"/>
  <c r="EU8" i="1"/>
  <c r="EU9" i="1"/>
  <c r="EU10" i="1"/>
  <c r="EU11" i="1"/>
  <c r="EU13" i="1"/>
  <c r="EU14" i="1"/>
  <c r="EU15" i="1"/>
  <c r="EU16" i="1"/>
  <c r="EU17" i="1"/>
  <c r="EU5" i="1"/>
  <c r="EJ95" i="1" l="1"/>
  <c r="EJ94" i="1"/>
  <c r="EJ93" i="1"/>
  <c r="EJ75" i="1"/>
  <c r="EJ57" i="1"/>
  <c r="EJ55" i="1"/>
  <c r="EJ38" i="1"/>
  <c r="EJ20" i="1"/>
  <c r="EJ76" i="1" l="1"/>
  <c r="EJ114" i="1"/>
  <c r="EI114" i="1"/>
  <c r="EI38" i="1"/>
  <c r="EI20" i="1"/>
  <c r="BX4" i="16" l="1"/>
  <c r="BX5" i="16"/>
  <c r="BX6" i="16"/>
  <c r="BX7" i="16"/>
  <c r="BX8" i="16"/>
  <c r="BX9" i="16"/>
  <c r="BX10" i="16"/>
  <c r="BX11" i="16"/>
  <c r="BX12" i="16"/>
  <c r="BX13" i="16"/>
  <c r="BX14" i="16"/>
  <c r="BX15" i="16"/>
  <c r="BX16" i="16"/>
  <c r="BX17" i="16"/>
  <c r="BX18" i="16"/>
  <c r="BX19" i="16"/>
  <c r="BX20" i="16"/>
  <c r="BX21" i="16"/>
  <c r="BX22" i="16"/>
  <c r="BX23" i="16"/>
  <c r="BX24" i="16"/>
  <c r="BX25" i="16"/>
  <c r="BX26" i="16"/>
  <c r="BX27" i="16"/>
  <c r="BX28" i="16"/>
  <c r="BX29" i="16"/>
  <c r="BX30" i="16"/>
  <c r="BX31" i="16"/>
  <c r="BX32" i="16"/>
  <c r="BX33" i="16"/>
  <c r="BX34" i="16"/>
  <c r="BX35" i="16"/>
  <c r="BX36" i="16"/>
  <c r="BX37" i="16"/>
  <c r="BX38" i="16"/>
  <c r="BX39" i="16"/>
  <c r="BX40" i="16"/>
  <c r="BX41" i="16"/>
  <c r="BX42" i="16"/>
  <c r="BX43" i="16"/>
  <c r="BX44" i="16"/>
  <c r="BX45" i="16"/>
  <c r="BX46" i="16"/>
  <c r="BX47" i="16"/>
  <c r="BX48" i="16"/>
  <c r="BX49" i="16"/>
  <c r="BX50" i="16"/>
  <c r="BX51" i="16"/>
  <c r="BX52" i="16"/>
  <c r="BX53" i="16"/>
  <c r="BX54" i="16"/>
  <c r="BX55" i="16"/>
  <c r="BX56" i="16"/>
  <c r="BX57" i="16"/>
  <c r="BX58" i="16"/>
  <c r="BX59" i="16"/>
  <c r="BX60" i="16"/>
  <c r="BX61" i="16"/>
  <c r="BX62" i="16"/>
  <c r="BX63" i="16"/>
  <c r="BX64" i="16"/>
  <c r="BX65" i="16"/>
  <c r="BX66" i="16"/>
  <c r="BX67" i="16"/>
  <c r="BX68" i="16"/>
  <c r="BX69" i="16"/>
  <c r="BX70" i="16"/>
  <c r="BX71" i="16"/>
  <c r="BX72" i="16"/>
  <c r="BX73" i="16"/>
  <c r="BX74" i="16"/>
  <c r="BX75" i="16"/>
  <c r="BX76" i="16"/>
  <c r="BX77" i="16"/>
  <c r="BX78" i="16"/>
  <c r="BX79" i="16"/>
  <c r="BX80" i="16"/>
  <c r="BX81" i="16"/>
  <c r="BX82" i="16"/>
  <c r="BX83" i="16"/>
  <c r="BX84" i="16"/>
  <c r="BX85" i="16"/>
  <c r="BX86" i="16"/>
  <c r="BX87" i="16"/>
  <c r="BX88" i="16"/>
  <c r="BX89" i="16"/>
  <c r="BX90" i="16"/>
  <c r="BX91" i="16"/>
  <c r="BX92" i="16"/>
  <c r="BX93" i="16"/>
  <c r="BX94" i="16"/>
  <c r="BX95" i="16"/>
  <c r="BX96" i="16"/>
  <c r="BX97" i="16"/>
  <c r="BX98" i="16"/>
  <c r="BX99" i="16"/>
  <c r="BX100" i="16"/>
  <c r="BX101" i="16"/>
  <c r="BX102" i="16"/>
  <c r="BX103" i="16"/>
  <c r="BX104" i="16"/>
  <c r="BX105" i="16"/>
  <c r="BX106" i="16"/>
  <c r="BX107" i="16"/>
  <c r="BX108" i="16"/>
  <c r="BX109" i="16"/>
  <c r="BX110" i="16"/>
  <c r="BX111" i="16"/>
  <c r="BX112" i="16"/>
  <c r="BX113" i="16"/>
  <c r="BX114" i="16"/>
  <c r="BX115" i="16"/>
  <c r="BX116" i="16"/>
  <c r="BX117" i="16"/>
  <c r="BX118" i="16"/>
  <c r="BX119" i="16"/>
  <c r="BX120" i="16"/>
  <c r="BX121" i="16"/>
  <c r="BX122" i="16"/>
  <c r="BX123" i="16"/>
  <c r="BX124" i="16"/>
  <c r="BX125" i="16"/>
  <c r="BX126" i="16"/>
  <c r="BX3" i="16"/>
  <c r="BO126" i="16"/>
  <c r="BM126" i="16"/>
  <c r="BN126" i="16"/>
  <c r="FA100" i="1"/>
  <c r="FA101" i="1"/>
  <c r="FA102" i="1"/>
  <c r="FA103" i="1"/>
  <c r="FA104" i="1"/>
  <c r="FA105" i="1"/>
  <c r="FA106" i="1"/>
  <c r="FA107" i="1"/>
  <c r="FA108" i="1"/>
  <c r="FA109" i="1"/>
  <c r="FA110" i="1"/>
  <c r="FA99" i="1"/>
  <c r="EV100" i="1"/>
  <c r="EV101" i="1"/>
  <c r="EV102" i="1"/>
  <c r="EV103" i="1"/>
  <c r="EV104" i="1"/>
  <c r="EV105" i="1"/>
  <c r="EV106" i="1"/>
  <c r="EV107" i="1"/>
  <c r="EV108" i="1"/>
  <c r="EV109" i="1"/>
  <c r="EV110" i="1"/>
  <c r="EV99" i="1"/>
  <c r="FA81" i="1"/>
  <c r="FA82" i="1"/>
  <c r="FA83" i="1"/>
  <c r="FA84" i="1"/>
  <c r="FA85" i="1"/>
  <c r="FA86" i="1"/>
  <c r="FA87" i="1"/>
  <c r="FA88" i="1"/>
  <c r="FA89" i="1"/>
  <c r="FA90" i="1"/>
  <c r="FA91" i="1"/>
  <c r="FA80" i="1"/>
  <c r="EV81" i="1"/>
  <c r="EV83" i="1"/>
  <c r="EV84" i="1"/>
  <c r="EV85" i="1"/>
  <c r="EV86" i="1"/>
  <c r="EV87" i="1"/>
  <c r="EV88" i="1"/>
  <c r="EV89" i="1"/>
  <c r="EV90" i="1"/>
  <c r="EV91" i="1"/>
  <c r="EV80" i="1"/>
  <c r="FA62" i="1"/>
  <c r="FA63" i="1"/>
  <c r="FA64" i="1"/>
  <c r="FA65" i="1"/>
  <c r="FA66" i="1"/>
  <c r="FA67" i="1"/>
  <c r="FA68" i="1"/>
  <c r="FA69" i="1"/>
  <c r="FA70" i="1"/>
  <c r="FA71" i="1"/>
  <c r="FA72" i="1"/>
  <c r="FA61" i="1"/>
  <c r="EV62" i="1"/>
  <c r="EV63" i="1"/>
  <c r="EV64" i="1"/>
  <c r="EV65" i="1"/>
  <c r="EV66" i="1"/>
  <c r="EV67" i="1"/>
  <c r="EV68" i="1"/>
  <c r="EV69" i="1"/>
  <c r="EV70" i="1"/>
  <c r="EV71" i="1"/>
  <c r="EV72" i="1"/>
  <c r="EV61" i="1"/>
  <c r="FA43" i="1"/>
  <c r="FA44" i="1"/>
  <c r="FA45" i="1"/>
  <c r="FA46" i="1"/>
  <c r="FA47" i="1"/>
  <c r="FA48" i="1"/>
  <c r="FA49" i="1"/>
  <c r="FA50" i="1"/>
  <c r="FA51" i="1"/>
  <c r="FA52" i="1"/>
  <c r="FA53" i="1"/>
  <c r="FA42" i="1"/>
  <c r="EV43" i="1"/>
  <c r="EV44" i="1"/>
  <c r="EV45" i="1"/>
  <c r="EV46" i="1"/>
  <c r="EV47" i="1"/>
  <c r="EV48" i="1"/>
  <c r="EV49" i="1"/>
  <c r="EV50" i="1"/>
  <c r="EV51" i="1"/>
  <c r="EV52" i="1"/>
  <c r="EV53" i="1"/>
  <c r="EV42" i="1"/>
  <c r="FA30" i="1"/>
  <c r="FA32" i="1"/>
  <c r="FA15" i="1"/>
  <c r="FA5" i="1"/>
  <c r="FA24" i="1"/>
  <c r="FA25" i="1"/>
  <c r="FA26" i="1"/>
  <c r="FA27" i="1"/>
  <c r="FA28" i="1"/>
  <c r="FA29" i="1"/>
  <c r="FA31" i="1"/>
  <c r="FA33" i="1"/>
  <c r="FA34" i="1"/>
  <c r="FA23" i="1"/>
  <c r="EV30" i="1"/>
  <c r="EV24" i="1"/>
  <c r="EV25" i="1"/>
  <c r="EV26" i="1"/>
  <c r="EV27" i="1"/>
  <c r="EV28" i="1"/>
  <c r="EV29" i="1"/>
  <c r="EV31" i="1"/>
  <c r="EV32" i="1"/>
  <c r="EV33" i="1"/>
  <c r="EV34" i="1"/>
  <c r="EV23" i="1"/>
  <c r="FA6" i="1"/>
  <c r="FA7" i="1"/>
  <c r="FA8" i="1"/>
  <c r="FA9" i="1"/>
  <c r="FA10" i="1"/>
  <c r="FA11" i="1"/>
  <c r="FA12" i="1"/>
  <c r="FA13" i="1"/>
  <c r="FA14" i="1"/>
  <c r="FA16" i="1"/>
  <c r="EV6" i="1"/>
  <c r="EV7" i="1"/>
  <c r="EV8" i="1"/>
  <c r="EV9" i="1"/>
  <c r="EV10" i="1"/>
  <c r="EV11" i="1"/>
  <c r="EV12" i="1"/>
  <c r="EV13" i="1"/>
  <c r="EV14" i="1"/>
  <c r="EV15" i="1"/>
  <c r="EV16" i="1"/>
  <c r="EV5" i="1"/>
  <c r="FG103" i="1" l="1"/>
  <c r="FG42" i="1"/>
  <c r="FH42" i="1"/>
  <c r="FH43" i="1"/>
  <c r="FH6" i="1"/>
  <c r="FH45" i="1"/>
  <c r="FG53" i="1"/>
  <c r="EI112" i="1" l="1"/>
  <c r="EH114" i="1" l="1"/>
  <c r="EI18" i="1" l="1"/>
  <c r="EI19" i="1"/>
  <c r="EI95" i="1" l="1"/>
  <c r="EI76" i="1"/>
  <c r="EH76" i="1"/>
  <c r="EH38" i="1"/>
  <c r="EI57" i="1"/>
  <c r="EH57" i="1"/>
  <c r="EH20" i="1" l="1"/>
  <c r="EH36" i="1" l="1"/>
  <c r="EH93" i="1"/>
  <c r="EH95" i="1" l="1"/>
  <c r="EH74" i="1"/>
  <c r="EH55" i="1"/>
  <c r="EH37" i="1"/>
  <c r="EH56" i="1"/>
  <c r="EH75" i="1"/>
  <c r="EH112" i="1"/>
  <c r="BZ113" i="1"/>
  <c r="EH19" i="1" l="1"/>
  <c r="ER116" i="1"/>
  <c r="EQ116" i="1"/>
  <c r="EP116" i="1"/>
  <c r="EO116" i="1"/>
  <c r="EN116" i="1"/>
  <c r="EM116" i="1"/>
  <c r="EL116" i="1"/>
  <c r="EK116" i="1"/>
  <c r="ES115" i="1"/>
  <c r="ER115" i="1"/>
  <c r="EQ115" i="1"/>
  <c r="EP115" i="1"/>
  <c r="EO115" i="1"/>
  <c r="EN115" i="1"/>
  <c r="EM115" i="1"/>
  <c r="EL115" i="1"/>
  <c r="ES112" i="1"/>
  <c r="ER112" i="1"/>
  <c r="EQ112" i="1"/>
  <c r="EP112" i="1"/>
  <c r="EO112" i="1"/>
  <c r="EN112" i="1"/>
  <c r="EM112" i="1"/>
  <c r="EL112" i="1"/>
  <c r="EK112" i="1"/>
  <c r="ES95" i="1"/>
  <c r="ER95" i="1"/>
  <c r="EQ95" i="1"/>
  <c r="EP95" i="1"/>
  <c r="EO95" i="1"/>
  <c r="EN95" i="1"/>
  <c r="EM95" i="1"/>
  <c r="EL95" i="1"/>
  <c r="ES94" i="1"/>
  <c r="ER94" i="1"/>
  <c r="EQ94" i="1"/>
  <c r="EP94" i="1"/>
  <c r="EO94" i="1"/>
  <c r="EN94" i="1"/>
  <c r="EM94" i="1"/>
  <c r="EL94" i="1"/>
  <c r="EK94" i="1"/>
  <c r="EI94" i="1"/>
  <c r="EH94" i="1"/>
  <c r="ES93" i="1"/>
  <c r="ER93" i="1"/>
  <c r="EQ93" i="1"/>
  <c r="EP93" i="1"/>
  <c r="EO93" i="1"/>
  <c r="EN93" i="1"/>
  <c r="EM93" i="1"/>
  <c r="EL93" i="1"/>
  <c r="EK93" i="1"/>
  <c r="EI93" i="1"/>
  <c r="ES76" i="1"/>
  <c r="ER76" i="1"/>
  <c r="EQ76" i="1"/>
  <c r="EP76" i="1"/>
  <c r="EO76" i="1"/>
  <c r="EN76" i="1"/>
  <c r="EM76" i="1"/>
  <c r="EL76" i="1"/>
  <c r="ES75" i="1"/>
  <c r="ER75" i="1"/>
  <c r="EQ75" i="1"/>
  <c r="EP75" i="1"/>
  <c r="EO75" i="1"/>
  <c r="EN75" i="1"/>
  <c r="EM75" i="1"/>
  <c r="EL75" i="1"/>
  <c r="EK75" i="1"/>
  <c r="EI75" i="1"/>
  <c r="ES74" i="1"/>
  <c r="ER74" i="1"/>
  <c r="EQ74" i="1"/>
  <c r="EP74" i="1"/>
  <c r="EO74" i="1"/>
  <c r="EN74" i="1"/>
  <c r="EM74" i="1"/>
  <c r="EL74" i="1"/>
  <c r="EK74" i="1"/>
  <c r="EJ74" i="1"/>
  <c r="EI74" i="1"/>
  <c r="ES57" i="1"/>
  <c r="ER57" i="1"/>
  <c r="EQ57" i="1"/>
  <c r="EP57" i="1"/>
  <c r="EO57" i="1"/>
  <c r="EN57" i="1"/>
  <c r="EM57" i="1"/>
  <c r="EL57" i="1"/>
  <c r="ES56" i="1"/>
  <c r="ER56" i="1"/>
  <c r="EQ56" i="1"/>
  <c r="EP56" i="1"/>
  <c r="EO56" i="1"/>
  <c r="EN56" i="1"/>
  <c r="EM56" i="1"/>
  <c r="EL56" i="1"/>
  <c r="EK56" i="1"/>
  <c r="EJ56" i="1"/>
  <c r="EI56" i="1"/>
  <c r="ES55" i="1"/>
  <c r="ER55" i="1"/>
  <c r="EQ55" i="1"/>
  <c r="EP55" i="1"/>
  <c r="EO55" i="1"/>
  <c r="EN55" i="1"/>
  <c r="EM55" i="1"/>
  <c r="EL55" i="1"/>
  <c r="EK55" i="1"/>
  <c r="EI55" i="1"/>
  <c r="ES38" i="1"/>
  <c r="ER38" i="1"/>
  <c r="EQ38" i="1"/>
  <c r="EP38" i="1"/>
  <c r="EO38" i="1"/>
  <c r="EN38" i="1"/>
  <c r="EM38" i="1"/>
  <c r="EL38" i="1"/>
  <c r="ES37" i="1"/>
  <c r="ER37" i="1"/>
  <c r="EQ37" i="1"/>
  <c r="EP37" i="1"/>
  <c r="EO37" i="1"/>
  <c r="EN37" i="1"/>
  <c r="EM37" i="1"/>
  <c r="EL37" i="1"/>
  <c r="EK37" i="1"/>
  <c r="EJ37" i="1"/>
  <c r="EI37" i="1"/>
  <c r="ES36" i="1"/>
  <c r="ER36" i="1"/>
  <c r="EQ36" i="1"/>
  <c r="EP36" i="1"/>
  <c r="EO36" i="1"/>
  <c r="EN36" i="1"/>
  <c r="EM36" i="1"/>
  <c r="EL36" i="1"/>
  <c r="EK36" i="1"/>
  <c r="EJ36" i="1"/>
  <c r="EI36" i="1"/>
  <c r="ES20" i="1"/>
  <c r="ER20" i="1"/>
  <c r="EQ20" i="1"/>
  <c r="EP20" i="1"/>
  <c r="EO20" i="1"/>
  <c r="EN20" i="1"/>
  <c r="EM20" i="1"/>
  <c r="EL20" i="1"/>
  <c r="ES19" i="1"/>
  <c r="ER19" i="1"/>
  <c r="EQ19" i="1"/>
  <c r="EP19" i="1"/>
  <c r="EO19" i="1"/>
  <c r="EN19" i="1"/>
  <c r="EM19" i="1"/>
  <c r="EL19" i="1"/>
  <c r="EK19" i="1"/>
  <c r="EJ19" i="1"/>
  <c r="ES18" i="1"/>
  <c r="ER18" i="1"/>
  <c r="EQ18" i="1"/>
  <c r="EP18" i="1"/>
  <c r="EO18" i="1"/>
  <c r="EN18" i="1"/>
  <c r="EM18" i="1"/>
  <c r="EL18" i="1"/>
  <c r="EK18" i="1"/>
  <c r="EJ18" i="1"/>
  <c r="EH18" i="1"/>
  <c r="EJ112" i="1" l="1"/>
  <c r="EG38" i="1"/>
  <c r="EG95" i="1"/>
  <c r="EG76" i="1"/>
  <c r="EG57" i="1"/>
  <c r="EG20" i="1"/>
  <c r="CB3" i="16"/>
  <c r="FG25" i="1"/>
  <c r="FG99" i="1" l="1"/>
  <c r="FG80" i="1"/>
  <c r="FH5" i="1"/>
  <c r="FG5" i="1"/>
  <c r="FG45" i="1"/>
  <c r="EE95" i="1" l="1"/>
  <c r="ED57" i="1" l="1"/>
  <c r="CB23" i="16" l="1"/>
  <c r="EC56" i="1" l="1"/>
  <c r="EB57" i="1" l="1"/>
  <c r="EB56" i="1" l="1"/>
  <c r="EA76" i="1" l="1"/>
  <c r="EA20" i="1"/>
  <c r="EA18" i="1" l="1"/>
  <c r="DZ76" i="1" l="1"/>
  <c r="DY36" i="1" l="1"/>
  <c r="DY74" i="1" l="1"/>
  <c r="DY55" i="1"/>
  <c r="DY18" i="1" l="1"/>
  <c r="DY93" i="1" l="1"/>
  <c r="DX20" i="1" l="1"/>
  <c r="DX57" i="1"/>
  <c r="DX95" i="1"/>
  <c r="DX76" i="1"/>
  <c r="DX38" i="1"/>
  <c r="CB89" i="16" l="1"/>
  <c r="DX93" i="1" l="1"/>
  <c r="DX74" i="1"/>
  <c r="DX55" i="1"/>
  <c r="DX36" i="1"/>
  <c r="DX18" i="1"/>
  <c r="DY76" i="1" l="1"/>
  <c r="EB76" i="1"/>
  <c r="EC76" i="1"/>
  <c r="ED76" i="1"/>
  <c r="EE76" i="1"/>
  <c r="EF76" i="1"/>
  <c r="EC75" i="1"/>
  <c r="ED75" i="1"/>
  <c r="EE75" i="1"/>
  <c r="EF75" i="1"/>
  <c r="DZ74" i="1"/>
  <c r="EA74" i="1"/>
  <c r="EB74" i="1"/>
  <c r="EC74" i="1"/>
  <c r="ED74" i="1"/>
  <c r="EE74" i="1"/>
  <c r="EF74" i="1"/>
  <c r="DY57" i="1"/>
  <c r="DZ57" i="1"/>
  <c r="EA57" i="1"/>
  <c r="EC57" i="1"/>
  <c r="EE57" i="1"/>
  <c r="EF57" i="1"/>
  <c r="DX56" i="1"/>
  <c r="DY56" i="1"/>
  <c r="DZ56" i="1"/>
  <c r="EA56" i="1"/>
  <c r="ED56" i="1"/>
  <c r="EE56" i="1"/>
  <c r="EF56" i="1"/>
  <c r="DZ55" i="1"/>
  <c r="EA55" i="1"/>
  <c r="EB55" i="1"/>
  <c r="EC55" i="1"/>
  <c r="ED55" i="1"/>
  <c r="EE55" i="1"/>
  <c r="EF55" i="1"/>
  <c r="DY38" i="1"/>
  <c r="DZ38" i="1"/>
  <c r="EA38" i="1"/>
  <c r="EB38" i="1"/>
  <c r="EC38" i="1"/>
  <c r="ED38" i="1"/>
  <c r="EE38" i="1"/>
  <c r="EF38" i="1"/>
  <c r="DX37" i="1"/>
  <c r="DY37" i="1"/>
  <c r="DZ37" i="1"/>
  <c r="EA37" i="1"/>
  <c r="EB37" i="1"/>
  <c r="EC37" i="1"/>
  <c r="ED37" i="1"/>
  <c r="EE37" i="1"/>
  <c r="EF37" i="1"/>
  <c r="DZ36" i="1"/>
  <c r="EA36" i="1"/>
  <c r="EB36" i="1"/>
  <c r="EC36" i="1"/>
  <c r="ED36" i="1"/>
  <c r="EE36" i="1"/>
  <c r="EF36" i="1"/>
  <c r="DW36" i="1"/>
  <c r="DY20" i="1"/>
  <c r="DZ20" i="1"/>
  <c r="EB20" i="1"/>
  <c r="EC20" i="1"/>
  <c r="ED20" i="1"/>
  <c r="EE20" i="1"/>
  <c r="EF20" i="1"/>
  <c r="DX19" i="1"/>
  <c r="DY19" i="1"/>
  <c r="DZ19" i="1"/>
  <c r="EA19" i="1"/>
  <c r="EB19" i="1"/>
  <c r="EC19" i="1"/>
  <c r="ED19" i="1"/>
  <c r="EE19" i="1"/>
  <c r="EF19" i="1"/>
  <c r="DZ18" i="1"/>
  <c r="EB18" i="1"/>
  <c r="EC18" i="1"/>
  <c r="ED18" i="1"/>
  <c r="EE18" i="1"/>
  <c r="EF18" i="1"/>
  <c r="DY95" i="1"/>
  <c r="DZ95" i="1"/>
  <c r="EA95" i="1"/>
  <c r="EB95" i="1"/>
  <c r="EC95" i="1"/>
  <c r="ED95" i="1"/>
  <c r="EF95" i="1"/>
  <c r="DX94" i="1"/>
  <c r="DY94" i="1"/>
  <c r="DZ94" i="1"/>
  <c r="EA94" i="1"/>
  <c r="EB94" i="1"/>
  <c r="EC94" i="1"/>
  <c r="ED94" i="1"/>
  <c r="EE94" i="1"/>
  <c r="EF94" i="1"/>
  <c r="DW93" i="1"/>
  <c r="DZ93" i="1"/>
  <c r="EA93" i="1"/>
  <c r="EB93" i="1"/>
  <c r="EC93" i="1"/>
  <c r="ED93" i="1"/>
  <c r="EE93" i="1"/>
  <c r="EF93" i="1"/>
  <c r="DW20" i="1" l="1"/>
  <c r="DV20" i="1"/>
  <c r="DW18" i="1"/>
  <c r="DW94" i="1"/>
  <c r="FG108" i="1" l="1"/>
  <c r="FG107" i="1"/>
  <c r="FH87" i="1"/>
  <c r="DW95" i="1"/>
  <c r="DW19" i="1"/>
  <c r="FG110" i="1"/>
  <c r="FG106" i="1"/>
  <c r="FG104" i="1"/>
  <c r="FG102" i="1"/>
  <c r="FG100" i="1"/>
  <c r="DW56" i="1"/>
  <c r="DW57" i="1"/>
  <c r="DW55" i="1"/>
  <c r="DW76" i="1"/>
  <c r="DW74" i="1"/>
  <c r="DW38" i="1"/>
  <c r="DW37" i="1"/>
  <c r="DV38" i="1"/>
  <c r="CB6" i="16" l="1"/>
  <c r="CB18" i="16"/>
  <c r="CB30" i="16"/>
  <c r="CB42" i="16"/>
  <c r="CB46" i="16"/>
  <c r="CB50" i="16"/>
  <c r="CB54" i="16"/>
  <c r="CB66" i="16"/>
  <c r="CB70" i="16"/>
  <c r="CB74" i="16"/>
  <c r="CB78" i="16"/>
  <c r="CB82" i="16"/>
  <c r="CB86" i="16"/>
  <c r="CB90" i="16"/>
  <c r="CB94" i="16"/>
  <c r="CB98" i="16"/>
  <c r="CB102" i="16"/>
  <c r="CB106" i="16"/>
  <c r="CB110" i="16"/>
  <c r="CB114" i="16"/>
  <c r="CB118" i="16"/>
  <c r="CB122" i="16"/>
  <c r="CB10" i="16"/>
  <c r="CB22" i="16"/>
  <c r="CB34" i="16"/>
  <c r="CB62" i="16"/>
  <c r="CB4" i="16"/>
  <c r="CB8" i="16"/>
  <c r="CB12" i="16"/>
  <c r="CB16" i="16"/>
  <c r="CB20" i="16"/>
  <c r="CB24" i="16"/>
  <c r="CB28" i="16"/>
  <c r="CB32" i="16"/>
  <c r="CB36" i="16"/>
  <c r="CB40" i="16"/>
  <c r="CB44" i="16"/>
  <c r="CB48" i="16"/>
  <c r="CB52" i="16"/>
  <c r="CB56" i="16"/>
  <c r="CB60" i="16"/>
  <c r="CB64" i="16"/>
  <c r="CB68" i="16"/>
  <c r="CB72" i="16"/>
  <c r="CB76" i="16"/>
  <c r="CB80" i="16"/>
  <c r="CB84" i="16"/>
  <c r="CB88" i="16"/>
  <c r="CB92" i="16"/>
  <c r="CB96" i="16"/>
  <c r="CB100" i="16"/>
  <c r="CB104" i="16"/>
  <c r="CB108" i="16"/>
  <c r="CB112" i="16"/>
  <c r="CB116" i="16"/>
  <c r="CB120" i="16"/>
  <c r="CB124" i="16"/>
  <c r="CB14" i="16"/>
  <c r="CB26" i="16"/>
  <c r="CB38" i="16"/>
  <c r="CB58" i="16"/>
  <c r="CB5" i="16"/>
  <c r="CB9" i="16"/>
  <c r="CB13" i="16"/>
  <c r="CB17" i="16"/>
  <c r="CB21" i="16"/>
  <c r="CB25" i="16"/>
  <c r="CB29" i="16"/>
  <c r="CB33" i="16"/>
  <c r="CB37" i="16"/>
  <c r="CB41" i="16"/>
  <c r="CB45" i="16"/>
  <c r="CB49" i="16"/>
  <c r="CB53" i="16"/>
  <c r="CB57" i="16"/>
  <c r="CB61" i="16"/>
  <c r="CB65" i="16"/>
  <c r="CB69" i="16"/>
  <c r="CB73" i="16"/>
  <c r="CB77" i="16"/>
  <c r="CB81" i="16"/>
  <c r="CB85" i="16"/>
  <c r="CB93" i="16"/>
  <c r="CB97" i="16"/>
  <c r="CB101" i="16"/>
  <c r="CB105" i="16"/>
  <c r="CB109" i="16"/>
  <c r="CB113" i="16"/>
  <c r="CB117" i="16"/>
  <c r="CB121" i="16"/>
  <c r="CB125" i="16"/>
  <c r="CB7" i="16"/>
  <c r="CB11" i="16"/>
  <c r="CB15" i="16"/>
  <c r="CB19" i="16"/>
  <c r="CB27" i="16"/>
  <c r="CB31" i="16"/>
  <c r="CB35" i="16"/>
  <c r="CB39" i="16"/>
  <c r="CB43" i="16"/>
  <c r="CB47" i="16"/>
  <c r="CB51" i="16"/>
  <c r="CB55" i="16"/>
  <c r="CB59" i="16"/>
  <c r="CB63" i="16"/>
  <c r="CB67" i="16"/>
  <c r="CB71" i="16"/>
  <c r="CB75" i="16"/>
  <c r="CB79" i="16"/>
  <c r="CB83" i="16"/>
  <c r="CB87" i="16"/>
  <c r="CB91" i="16"/>
  <c r="CB95" i="16"/>
  <c r="CB99" i="16"/>
  <c r="CB103" i="16"/>
  <c r="CB107" i="16"/>
  <c r="CB111" i="16"/>
  <c r="CB115" i="16"/>
  <c r="CB119" i="16"/>
  <c r="CB123" i="16"/>
  <c r="FG61" i="1"/>
  <c r="FG105" i="1"/>
  <c r="FG109" i="1"/>
  <c r="FG101" i="1"/>
  <c r="BL4" i="23" l="1"/>
  <c r="BL5" i="23"/>
  <c r="BL6" i="23"/>
  <c r="BL7" i="23"/>
  <c r="BL8" i="23"/>
  <c r="BL9" i="23"/>
  <c r="BL10" i="23"/>
  <c r="BL11" i="23"/>
  <c r="BL12" i="23"/>
  <c r="BL13" i="23"/>
  <c r="BL14" i="23"/>
  <c r="BL15" i="23"/>
  <c r="BL16" i="23"/>
  <c r="BL17" i="23"/>
  <c r="BL18" i="23"/>
  <c r="BL19" i="23"/>
  <c r="BL20" i="23"/>
  <c r="BL21" i="23"/>
  <c r="BL22" i="23"/>
  <c r="BL23" i="23"/>
  <c r="BL24" i="23"/>
  <c r="BL25" i="23"/>
  <c r="BL26" i="23"/>
  <c r="BL27" i="23"/>
  <c r="BL28" i="23"/>
  <c r="BL29" i="23"/>
  <c r="BL30" i="23"/>
  <c r="BL31" i="23"/>
  <c r="BL32" i="23"/>
  <c r="BL33" i="23"/>
  <c r="BL34" i="23"/>
  <c r="BL35" i="23"/>
  <c r="BL36" i="23"/>
  <c r="BL37" i="23"/>
  <c r="BL38" i="23"/>
  <c r="BL39" i="23"/>
  <c r="BL40" i="23"/>
  <c r="BL41" i="23"/>
  <c r="BL42" i="23"/>
  <c r="BL43" i="23"/>
  <c r="BL44" i="23"/>
  <c r="BL45" i="23"/>
  <c r="BL46" i="23"/>
  <c r="BL47" i="23"/>
  <c r="BL48" i="23"/>
  <c r="BL49" i="23"/>
  <c r="BL50" i="23"/>
  <c r="BL51" i="23"/>
  <c r="BL52" i="23"/>
  <c r="BL53" i="23"/>
  <c r="BL54" i="23"/>
  <c r="BL55" i="23"/>
  <c r="BL56" i="23"/>
  <c r="BL57" i="23"/>
  <c r="BL58" i="23"/>
  <c r="BL59" i="23"/>
  <c r="BL60" i="23"/>
  <c r="BL61" i="23"/>
  <c r="BL62" i="23"/>
  <c r="BL63" i="23"/>
  <c r="BL64" i="23"/>
  <c r="BL65" i="23"/>
  <c r="BL66" i="23"/>
  <c r="BL67" i="23"/>
  <c r="BL68" i="23"/>
  <c r="BL69" i="23"/>
  <c r="BL70" i="23"/>
  <c r="BL71" i="23"/>
  <c r="BL72" i="23"/>
  <c r="BL73" i="23"/>
  <c r="BL74" i="23"/>
  <c r="BL75" i="23"/>
  <c r="BL76" i="23"/>
  <c r="BL77" i="23"/>
  <c r="BL78" i="23"/>
  <c r="BL79" i="23"/>
  <c r="BL80" i="23"/>
  <c r="BL81" i="23"/>
  <c r="BL82" i="23"/>
  <c r="BL83" i="23"/>
  <c r="BL84" i="23"/>
  <c r="BL85" i="23"/>
  <c r="BL86" i="23"/>
  <c r="BL87" i="23"/>
  <c r="BL88" i="23"/>
  <c r="BL89" i="23"/>
  <c r="BL90" i="23"/>
  <c r="BL91" i="23"/>
  <c r="BL92" i="23"/>
  <c r="BL93" i="23"/>
  <c r="BL94" i="23"/>
  <c r="BL95" i="23"/>
  <c r="BL96" i="23"/>
  <c r="BL97" i="23"/>
  <c r="BL98" i="23"/>
  <c r="BL99" i="23"/>
  <c r="BL100" i="23"/>
  <c r="BL101" i="23"/>
  <c r="BL102" i="23"/>
  <c r="BL103" i="23"/>
  <c r="BL104" i="23"/>
  <c r="BL105" i="23"/>
  <c r="BL106" i="23"/>
  <c r="BL107" i="23"/>
  <c r="BL108" i="23"/>
  <c r="BL109" i="23"/>
  <c r="BL110" i="23"/>
  <c r="BL111" i="23"/>
  <c r="BL112" i="23"/>
  <c r="BL113" i="23"/>
  <c r="BL114" i="23"/>
  <c r="BL115" i="23"/>
  <c r="BL116" i="23"/>
  <c r="BL117" i="23"/>
  <c r="BL118" i="23"/>
  <c r="BL119" i="23"/>
  <c r="BL120" i="23"/>
  <c r="BL121" i="23"/>
  <c r="BL122" i="23"/>
  <c r="BL123" i="23"/>
  <c r="BL124" i="23"/>
  <c r="BL125" i="23"/>
  <c r="BL3" i="23"/>
  <c r="BK3" i="23"/>
  <c r="BH4" i="23"/>
  <c r="BH5" i="23"/>
  <c r="BH6" i="23"/>
  <c r="BH7" i="23"/>
  <c r="BH8" i="23"/>
  <c r="BH9" i="23"/>
  <c r="BH10" i="23"/>
  <c r="BH11" i="23"/>
  <c r="BH12" i="23"/>
  <c r="BH13" i="23"/>
  <c r="BH14" i="23"/>
  <c r="BH15" i="23"/>
  <c r="BH16" i="23"/>
  <c r="BH17" i="23"/>
  <c r="BH18" i="23"/>
  <c r="BH19" i="23"/>
  <c r="BH20" i="23"/>
  <c r="BH21" i="23"/>
  <c r="BH22" i="23"/>
  <c r="BH23" i="23"/>
  <c r="BH24" i="23"/>
  <c r="BH25" i="23"/>
  <c r="BH26" i="23"/>
  <c r="BH27" i="23"/>
  <c r="BH28" i="23"/>
  <c r="BH29" i="23"/>
  <c r="BH30" i="23"/>
  <c r="BH31" i="23"/>
  <c r="BH32" i="23"/>
  <c r="BH33" i="23"/>
  <c r="BH34" i="23"/>
  <c r="BH35" i="23"/>
  <c r="BH36" i="23"/>
  <c r="BH37" i="23"/>
  <c r="BH38" i="23"/>
  <c r="BH39" i="23"/>
  <c r="BH40" i="23"/>
  <c r="BH41" i="23"/>
  <c r="BH42" i="23"/>
  <c r="BH43" i="23"/>
  <c r="BH44" i="23"/>
  <c r="BH45" i="23"/>
  <c r="BH46" i="23"/>
  <c r="BH47" i="23"/>
  <c r="BH48" i="23"/>
  <c r="BH49" i="23"/>
  <c r="BH50" i="23"/>
  <c r="BH51" i="23"/>
  <c r="BH52" i="23"/>
  <c r="BH53" i="23"/>
  <c r="BH54" i="23"/>
  <c r="BH55" i="23"/>
  <c r="BH56" i="23"/>
  <c r="BH57" i="23"/>
  <c r="BH58" i="23"/>
  <c r="BH59" i="23"/>
  <c r="BH60" i="23"/>
  <c r="BH61" i="23"/>
  <c r="BH62" i="23"/>
  <c r="BH63" i="23"/>
  <c r="BH64" i="23"/>
  <c r="BH65" i="23"/>
  <c r="BH66" i="23"/>
  <c r="BH67" i="23"/>
  <c r="BH68" i="23"/>
  <c r="BH69" i="23"/>
  <c r="BH70" i="23"/>
  <c r="BH71" i="23"/>
  <c r="BH72" i="23"/>
  <c r="BH73" i="23"/>
  <c r="BH74" i="23"/>
  <c r="BH75" i="23"/>
  <c r="BH76" i="23"/>
  <c r="BH77" i="23"/>
  <c r="BH78" i="23"/>
  <c r="BH79" i="23"/>
  <c r="BH80" i="23"/>
  <c r="BH81" i="23"/>
  <c r="BH82" i="23"/>
  <c r="BH83" i="23"/>
  <c r="BH84" i="23"/>
  <c r="BH85" i="23"/>
  <c r="BH86" i="23"/>
  <c r="BH87" i="23"/>
  <c r="BH88" i="23"/>
  <c r="BH89" i="23"/>
  <c r="BH90" i="23"/>
  <c r="BH91" i="23"/>
  <c r="BH92" i="23"/>
  <c r="BH93" i="23"/>
  <c r="BH94" i="23"/>
  <c r="BH95" i="23"/>
  <c r="BH96" i="23"/>
  <c r="BH97" i="23"/>
  <c r="BH98" i="23"/>
  <c r="BH99" i="23"/>
  <c r="BH100" i="23"/>
  <c r="BH101" i="23"/>
  <c r="BH102" i="23"/>
  <c r="BH103" i="23"/>
  <c r="BH104" i="23"/>
  <c r="BH105" i="23"/>
  <c r="BH106" i="23"/>
  <c r="BH107" i="23"/>
  <c r="BH108" i="23"/>
  <c r="BH109" i="23"/>
  <c r="BH110" i="23"/>
  <c r="BH111" i="23"/>
  <c r="BH112" i="23"/>
  <c r="BH113" i="23"/>
  <c r="BH114" i="23"/>
  <c r="BH115" i="23"/>
  <c r="BH116" i="23"/>
  <c r="BH117" i="23"/>
  <c r="BH118" i="23"/>
  <c r="BH119" i="23"/>
  <c r="BH120" i="23"/>
  <c r="BH121" i="23"/>
  <c r="BH122" i="23"/>
  <c r="BH123" i="23"/>
  <c r="BH124" i="23"/>
  <c r="BH125" i="23"/>
  <c r="BH3" i="23"/>
  <c r="FH81" i="1" l="1"/>
  <c r="FH82" i="1"/>
  <c r="FH83" i="1"/>
  <c r="FH84" i="1"/>
  <c r="FH85" i="1"/>
  <c r="FH86" i="1"/>
  <c r="FH88" i="1"/>
  <c r="FH89" i="1"/>
  <c r="FH90" i="1"/>
  <c r="FH91" i="1"/>
  <c r="FH80" i="1"/>
  <c r="FG81" i="1"/>
  <c r="FG82" i="1"/>
  <c r="FG83" i="1"/>
  <c r="FG84" i="1"/>
  <c r="FG85" i="1"/>
  <c r="FG86" i="1"/>
  <c r="FG87" i="1"/>
  <c r="FG88" i="1"/>
  <c r="FG89" i="1"/>
  <c r="FG90" i="1"/>
  <c r="FG91" i="1"/>
  <c r="FG92" i="1"/>
  <c r="FH44" i="1"/>
  <c r="FH46" i="1"/>
  <c r="FH47" i="1"/>
  <c r="FH48" i="1"/>
  <c r="FH49" i="1"/>
  <c r="FH50" i="1"/>
  <c r="FH51" i="1"/>
  <c r="FH52" i="1"/>
  <c r="FH53" i="1"/>
  <c r="FG43" i="1"/>
  <c r="FG44" i="1"/>
  <c r="FG46" i="1"/>
  <c r="FG47" i="1"/>
  <c r="FG48" i="1"/>
  <c r="FG49" i="1"/>
  <c r="FG50" i="1"/>
  <c r="FG51" i="1"/>
  <c r="FG52" i="1"/>
  <c r="FG54" i="1"/>
  <c r="FH34" i="1"/>
  <c r="FH23" i="1"/>
  <c r="FG23" i="1"/>
  <c r="FH7" i="1"/>
  <c r="FH8" i="1"/>
  <c r="FH9" i="1"/>
  <c r="FH10" i="1"/>
  <c r="FH11" i="1"/>
  <c r="FH12" i="1"/>
  <c r="FH13" i="1"/>
  <c r="FH14" i="1"/>
  <c r="FH15" i="1"/>
  <c r="FH16" i="1"/>
  <c r="FG6" i="1"/>
  <c r="FG7" i="1"/>
  <c r="FG8" i="1"/>
  <c r="FG9" i="1"/>
  <c r="FG10" i="1"/>
  <c r="FG11" i="1"/>
  <c r="FG12" i="1"/>
  <c r="FG13" i="1"/>
  <c r="FG14" i="1"/>
  <c r="FG15" i="1"/>
  <c r="FG16" i="1"/>
  <c r="FG34" i="1"/>
  <c r="FH17" i="1" l="1"/>
  <c r="FI5" i="1" s="1"/>
  <c r="FH92" i="1"/>
  <c r="FI90" i="1" s="1"/>
  <c r="FH54" i="1"/>
  <c r="DV95" i="1"/>
  <c r="EG94" i="1"/>
  <c r="DV94" i="1"/>
  <c r="EG93" i="1"/>
  <c r="DV93" i="1"/>
  <c r="DV76" i="1"/>
  <c r="EG75" i="1"/>
  <c r="EG74" i="1"/>
  <c r="DV74" i="1"/>
  <c r="DV57" i="1"/>
  <c r="EG56" i="1"/>
  <c r="DV56" i="1"/>
  <c r="EG55" i="1"/>
  <c r="DV55" i="1"/>
  <c r="EG37" i="1"/>
  <c r="DV37" i="1"/>
  <c r="EG36" i="1"/>
  <c r="DV36" i="1"/>
  <c r="EG19" i="1"/>
  <c r="DV19" i="1"/>
  <c r="EG18" i="1"/>
  <c r="DV18" i="1"/>
  <c r="FI43" i="1" l="1"/>
  <c r="FI42" i="1"/>
  <c r="FI16" i="1"/>
  <c r="FI12" i="1"/>
  <c r="FI7" i="1"/>
  <c r="FI11" i="1"/>
  <c r="FI9" i="1"/>
  <c r="FI15" i="1"/>
  <c r="FI6" i="1"/>
  <c r="FI87" i="1"/>
  <c r="FI80" i="1"/>
  <c r="FI82" i="1"/>
  <c r="FI83" i="1"/>
  <c r="FI88" i="1"/>
  <c r="FI89" i="1"/>
  <c r="FI91" i="1"/>
  <c r="FI81" i="1"/>
  <c r="FI86" i="1"/>
  <c r="FI84" i="1"/>
  <c r="FI85" i="1"/>
  <c r="FI10" i="1"/>
  <c r="FI8" i="1"/>
  <c r="FI13" i="1"/>
  <c r="FI14" i="1"/>
  <c r="FI17" i="1" l="1"/>
  <c r="DT95" i="1"/>
  <c r="DU95" i="1"/>
  <c r="DT94" i="1"/>
  <c r="DU94" i="1"/>
  <c r="DT93" i="1"/>
  <c r="DU93" i="1"/>
  <c r="DT76" i="1"/>
  <c r="DU76" i="1"/>
  <c r="DT74" i="1"/>
  <c r="DU74" i="1"/>
  <c r="DT20" i="1"/>
  <c r="DU20" i="1"/>
  <c r="DT38" i="1"/>
  <c r="DU38" i="1"/>
  <c r="DT37" i="1"/>
  <c r="DU37" i="1"/>
  <c r="DT36" i="1"/>
  <c r="DU36" i="1"/>
  <c r="DT19" i="1"/>
  <c r="DU19" i="1"/>
  <c r="DT18" i="1"/>
  <c r="DU18" i="1"/>
  <c r="DT57" i="1"/>
  <c r="DU57" i="1"/>
  <c r="DT55" i="1"/>
  <c r="DU55" i="1"/>
  <c r="DS38" i="1" l="1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93" i="23"/>
  <c r="D94" i="23"/>
  <c r="D95" i="23"/>
  <c r="D96" i="23"/>
  <c r="D97" i="23"/>
  <c r="D98" i="23"/>
  <c r="D99" i="23"/>
  <c r="D100" i="23"/>
  <c r="D101" i="23"/>
  <c r="D102" i="23"/>
  <c r="D103" i="23"/>
  <c r="D104" i="23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3" i="23"/>
  <c r="BK4" i="23"/>
  <c r="BK5" i="23"/>
  <c r="BK6" i="23"/>
  <c r="BK7" i="23"/>
  <c r="BK8" i="23"/>
  <c r="BK9" i="23"/>
  <c r="BK10" i="23"/>
  <c r="BK11" i="23"/>
  <c r="BM11" i="23" s="1"/>
  <c r="BK12" i="23"/>
  <c r="BK13" i="23"/>
  <c r="BK14" i="23"/>
  <c r="BK15" i="23"/>
  <c r="BM15" i="23" s="1"/>
  <c r="BK16" i="23"/>
  <c r="BK17" i="23"/>
  <c r="BK18" i="23"/>
  <c r="BK19" i="23"/>
  <c r="BK20" i="23"/>
  <c r="BK21" i="23"/>
  <c r="BK22" i="23"/>
  <c r="BK23" i="23"/>
  <c r="BM23" i="23" s="1"/>
  <c r="BK24" i="23"/>
  <c r="BK25" i="23"/>
  <c r="BK26" i="23"/>
  <c r="BK27" i="23"/>
  <c r="BM27" i="23" s="1"/>
  <c r="BK28" i="23"/>
  <c r="BK29" i="23"/>
  <c r="BK30" i="23"/>
  <c r="BK31" i="23"/>
  <c r="BK32" i="23"/>
  <c r="BK33" i="23"/>
  <c r="BK34" i="23"/>
  <c r="BK35" i="23"/>
  <c r="BK36" i="23"/>
  <c r="BK37" i="23"/>
  <c r="BK38" i="23"/>
  <c r="BK39" i="23"/>
  <c r="BK40" i="23"/>
  <c r="BK41" i="23"/>
  <c r="BK42" i="23"/>
  <c r="BK43" i="23"/>
  <c r="BK44" i="23"/>
  <c r="BK45" i="23"/>
  <c r="BK46" i="23"/>
  <c r="BK47" i="23"/>
  <c r="BK48" i="23"/>
  <c r="BK49" i="23"/>
  <c r="BK50" i="23"/>
  <c r="BK51" i="23"/>
  <c r="BK52" i="23"/>
  <c r="BK53" i="23"/>
  <c r="BK54" i="23"/>
  <c r="BK55" i="23"/>
  <c r="BK56" i="23"/>
  <c r="BK57" i="23"/>
  <c r="BK58" i="23"/>
  <c r="BK59" i="23"/>
  <c r="BM59" i="23" s="1"/>
  <c r="BK60" i="23"/>
  <c r="BK61" i="23"/>
  <c r="BK62" i="23"/>
  <c r="BK63" i="23"/>
  <c r="BK64" i="23"/>
  <c r="BK65" i="23"/>
  <c r="BK66" i="23"/>
  <c r="BK67" i="23"/>
  <c r="BK68" i="23"/>
  <c r="BK69" i="23"/>
  <c r="BK70" i="23"/>
  <c r="BK71" i="23"/>
  <c r="BK72" i="23"/>
  <c r="BK73" i="23"/>
  <c r="BK74" i="23"/>
  <c r="BK75" i="23"/>
  <c r="BK76" i="23"/>
  <c r="BK77" i="23"/>
  <c r="BK78" i="23"/>
  <c r="BK79" i="23"/>
  <c r="BK80" i="23"/>
  <c r="BK81" i="23"/>
  <c r="BK82" i="23"/>
  <c r="BK83" i="23"/>
  <c r="BK84" i="23"/>
  <c r="BK85" i="23"/>
  <c r="BK86" i="23"/>
  <c r="BK87" i="23"/>
  <c r="BK88" i="23"/>
  <c r="BK89" i="23"/>
  <c r="BK90" i="23"/>
  <c r="BK91" i="23"/>
  <c r="BK92" i="23"/>
  <c r="BK93" i="23"/>
  <c r="BK94" i="23"/>
  <c r="BK95" i="23"/>
  <c r="BK96" i="23"/>
  <c r="BK97" i="23"/>
  <c r="BK98" i="23"/>
  <c r="BK99" i="23"/>
  <c r="BK100" i="23"/>
  <c r="BK101" i="23"/>
  <c r="BK102" i="23"/>
  <c r="BK103" i="23"/>
  <c r="BK104" i="23"/>
  <c r="BK105" i="23"/>
  <c r="BK106" i="23"/>
  <c r="BK107" i="23"/>
  <c r="BK108" i="23"/>
  <c r="BK109" i="23"/>
  <c r="BK110" i="23"/>
  <c r="BK111" i="23"/>
  <c r="BK112" i="23"/>
  <c r="BK113" i="23"/>
  <c r="BK114" i="23"/>
  <c r="BK115" i="23"/>
  <c r="BM115" i="23" s="1"/>
  <c r="BK116" i="23"/>
  <c r="BK117" i="23"/>
  <c r="BK118" i="23"/>
  <c r="BK119" i="23"/>
  <c r="BK120" i="23"/>
  <c r="BK121" i="23"/>
  <c r="BK122" i="23"/>
  <c r="BK123" i="23"/>
  <c r="BM123" i="23" s="1"/>
  <c r="BK124" i="23"/>
  <c r="BK125" i="23"/>
  <c r="A126" i="23"/>
  <c r="B120" i="23" s="1"/>
  <c r="BQ125" i="23"/>
  <c r="BP125" i="23"/>
  <c r="BD125" i="23"/>
  <c r="BC125" i="23"/>
  <c r="BQ124" i="23"/>
  <c r="BP124" i="23"/>
  <c r="BD124" i="23"/>
  <c r="BC124" i="23"/>
  <c r="BQ123" i="23"/>
  <c r="BP123" i="23"/>
  <c r="BD123" i="23"/>
  <c r="BC123" i="23"/>
  <c r="BQ122" i="23"/>
  <c r="BP122" i="23"/>
  <c r="BD122" i="23"/>
  <c r="BC122" i="23"/>
  <c r="BQ121" i="23"/>
  <c r="BP121" i="23"/>
  <c r="BD121" i="23"/>
  <c r="BC121" i="23"/>
  <c r="BQ120" i="23"/>
  <c r="BP120" i="23"/>
  <c r="BD120" i="23"/>
  <c r="BC120" i="23"/>
  <c r="BQ119" i="23"/>
  <c r="BP119" i="23"/>
  <c r="BD119" i="23"/>
  <c r="BC119" i="23"/>
  <c r="BQ118" i="23"/>
  <c r="BP118" i="23"/>
  <c r="BD118" i="23"/>
  <c r="BC118" i="23"/>
  <c r="BQ117" i="23"/>
  <c r="BP117" i="23"/>
  <c r="BD117" i="23"/>
  <c r="BC117" i="23"/>
  <c r="BQ116" i="23"/>
  <c r="BP116" i="23"/>
  <c r="BD116" i="23"/>
  <c r="BC116" i="23"/>
  <c r="BQ115" i="23"/>
  <c r="BP115" i="23"/>
  <c r="BD115" i="23"/>
  <c r="BC115" i="23"/>
  <c r="BQ114" i="23"/>
  <c r="BP114" i="23"/>
  <c r="BD114" i="23"/>
  <c r="BC114" i="23"/>
  <c r="BQ113" i="23"/>
  <c r="BP113" i="23"/>
  <c r="BD113" i="23"/>
  <c r="BC113" i="23"/>
  <c r="BQ112" i="23"/>
  <c r="BP112" i="23"/>
  <c r="BD112" i="23"/>
  <c r="BC112" i="23"/>
  <c r="BQ111" i="23"/>
  <c r="BP111" i="23"/>
  <c r="BD111" i="23"/>
  <c r="BC111" i="23"/>
  <c r="BQ110" i="23"/>
  <c r="BP110" i="23"/>
  <c r="BD110" i="23"/>
  <c r="BC110" i="23"/>
  <c r="BQ109" i="23"/>
  <c r="BP109" i="23"/>
  <c r="BD109" i="23"/>
  <c r="BC109" i="23"/>
  <c r="BQ108" i="23"/>
  <c r="BP108" i="23"/>
  <c r="BD108" i="23"/>
  <c r="BC108" i="23"/>
  <c r="BQ107" i="23"/>
  <c r="BP107" i="23"/>
  <c r="BD107" i="23"/>
  <c r="BC107" i="23"/>
  <c r="BQ106" i="23"/>
  <c r="BP106" i="23"/>
  <c r="BD106" i="23"/>
  <c r="BC106" i="23"/>
  <c r="BQ105" i="23"/>
  <c r="BP105" i="23"/>
  <c r="BD105" i="23"/>
  <c r="BC105" i="23"/>
  <c r="BQ104" i="23"/>
  <c r="BP104" i="23"/>
  <c r="BD104" i="23"/>
  <c r="BC104" i="23"/>
  <c r="BQ103" i="23"/>
  <c r="BP103" i="23"/>
  <c r="BD103" i="23"/>
  <c r="BC103" i="23"/>
  <c r="BQ102" i="23"/>
  <c r="BP102" i="23"/>
  <c r="BD102" i="23"/>
  <c r="BC102" i="23"/>
  <c r="BQ101" i="23"/>
  <c r="BP101" i="23"/>
  <c r="BD101" i="23"/>
  <c r="BC101" i="23"/>
  <c r="BQ100" i="23"/>
  <c r="BP100" i="23"/>
  <c r="BD100" i="23"/>
  <c r="BC100" i="23"/>
  <c r="BQ99" i="23"/>
  <c r="BP99" i="23"/>
  <c r="BD99" i="23"/>
  <c r="BC99" i="23"/>
  <c r="BQ98" i="23"/>
  <c r="BP98" i="23"/>
  <c r="BD98" i="23"/>
  <c r="BC98" i="23"/>
  <c r="BQ97" i="23"/>
  <c r="BP97" i="23"/>
  <c r="BD97" i="23"/>
  <c r="BC97" i="23"/>
  <c r="BQ96" i="23"/>
  <c r="BP96" i="23"/>
  <c r="BD96" i="23"/>
  <c r="BC96" i="23"/>
  <c r="BQ95" i="23"/>
  <c r="BP95" i="23"/>
  <c r="BD95" i="23"/>
  <c r="BC95" i="23"/>
  <c r="BQ94" i="23"/>
  <c r="BP94" i="23"/>
  <c r="BD94" i="23"/>
  <c r="BC94" i="23"/>
  <c r="BQ93" i="23"/>
  <c r="BP93" i="23"/>
  <c r="BD93" i="23"/>
  <c r="BC93" i="23"/>
  <c r="BQ92" i="23"/>
  <c r="BP92" i="23"/>
  <c r="BD92" i="23"/>
  <c r="BC92" i="23"/>
  <c r="BQ91" i="23"/>
  <c r="BP91" i="23"/>
  <c r="BD91" i="23"/>
  <c r="BC91" i="23"/>
  <c r="BQ90" i="23"/>
  <c r="BP90" i="23"/>
  <c r="BD90" i="23"/>
  <c r="BC90" i="23"/>
  <c r="BQ89" i="23"/>
  <c r="BP89" i="23"/>
  <c r="BD89" i="23"/>
  <c r="BC89" i="23"/>
  <c r="BQ88" i="23"/>
  <c r="BP88" i="23"/>
  <c r="BD88" i="23"/>
  <c r="BC88" i="23"/>
  <c r="BQ87" i="23"/>
  <c r="BP87" i="23"/>
  <c r="BD87" i="23"/>
  <c r="BC87" i="23"/>
  <c r="BQ86" i="23"/>
  <c r="BP86" i="23"/>
  <c r="BD86" i="23"/>
  <c r="BC86" i="23"/>
  <c r="BQ85" i="23"/>
  <c r="BP85" i="23"/>
  <c r="BD85" i="23"/>
  <c r="BC85" i="23"/>
  <c r="BQ84" i="23"/>
  <c r="BP84" i="23"/>
  <c r="BD84" i="23"/>
  <c r="BC84" i="23"/>
  <c r="BQ83" i="23"/>
  <c r="BP83" i="23"/>
  <c r="BD83" i="23"/>
  <c r="BC83" i="23"/>
  <c r="BQ82" i="23"/>
  <c r="BP82" i="23"/>
  <c r="BD82" i="23"/>
  <c r="BC82" i="23"/>
  <c r="BQ81" i="23"/>
  <c r="BP81" i="23"/>
  <c r="BM81" i="23"/>
  <c r="BD81" i="23"/>
  <c r="BC81" i="23"/>
  <c r="BQ80" i="23"/>
  <c r="BP80" i="23"/>
  <c r="BD80" i="23"/>
  <c r="BC80" i="23"/>
  <c r="BQ79" i="23"/>
  <c r="BP79" i="23"/>
  <c r="BD79" i="23"/>
  <c r="BC79" i="23"/>
  <c r="BQ78" i="23"/>
  <c r="BP78" i="23"/>
  <c r="BD78" i="23"/>
  <c r="BC78" i="23"/>
  <c r="B78" i="23"/>
  <c r="BQ77" i="23"/>
  <c r="BP77" i="23"/>
  <c r="BD77" i="23"/>
  <c r="BC77" i="23"/>
  <c r="BQ76" i="23"/>
  <c r="BP76" i="23"/>
  <c r="BD76" i="23"/>
  <c r="BC76" i="23"/>
  <c r="BQ75" i="23"/>
  <c r="BP75" i="23"/>
  <c r="BD75" i="23"/>
  <c r="BC75" i="23"/>
  <c r="BQ74" i="23"/>
  <c r="BP74" i="23"/>
  <c r="BD74" i="23"/>
  <c r="BC74" i="23"/>
  <c r="BQ73" i="23"/>
  <c r="BP73" i="23"/>
  <c r="BD73" i="23"/>
  <c r="BC73" i="23"/>
  <c r="BQ72" i="23"/>
  <c r="BP72" i="23"/>
  <c r="BD72" i="23"/>
  <c r="BC72" i="23"/>
  <c r="BQ71" i="23"/>
  <c r="BP71" i="23"/>
  <c r="BD71" i="23"/>
  <c r="BC71" i="23"/>
  <c r="BQ70" i="23"/>
  <c r="BP70" i="23"/>
  <c r="BD70" i="23"/>
  <c r="BC70" i="23"/>
  <c r="BQ69" i="23"/>
  <c r="BP69" i="23"/>
  <c r="BD69" i="23"/>
  <c r="BC69" i="23"/>
  <c r="BQ68" i="23"/>
  <c r="BP68" i="23"/>
  <c r="BD68" i="23"/>
  <c r="BC68" i="23"/>
  <c r="BQ67" i="23"/>
  <c r="BP67" i="23"/>
  <c r="BD67" i="23"/>
  <c r="BC67" i="23"/>
  <c r="BQ66" i="23"/>
  <c r="BP66" i="23"/>
  <c r="BD66" i="23"/>
  <c r="BC66" i="23"/>
  <c r="BQ65" i="23"/>
  <c r="BP65" i="23"/>
  <c r="BD65" i="23"/>
  <c r="BC65" i="23"/>
  <c r="BQ64" i="23"/>
  <c r="BP64" i="23"/>
  <c r="BD64" i="23"/>
  <c r="BC64" i="23"/>
  <c r="BQ63" i="23"/>
  <c r="BP63" i="23"/>
  <c r="BD63" i="23"/>
  <c r="BC63" i="23"/>
  <c r="BQ62" i="23"/>
  <c r="BP62" i="23"/>
  <c r="BD62" i="23"/>
  <c r="BC62" i="23"/>
  <c r="BQ61" i="23"/>
  <c r="BP61" i="23"/>
  <c r="BD61" i="23"/>
  <c r="BC61" i="23"/>
  <c r="BQ60" i="23"/>
  <c r="BP60" i="23"/>
  <c r="BM60" i="23"/>
  <c r="BD60" i="23"/>
  <c r="BC60" i="23"/>
  <c r="BQ59" i="23"/>
  <c r="BP59" i="23"/>
  <c r="BD59" i="23"/>
  <c r="BC59" i="23"/>
  <c r="BQ58" i="23"/>
  <c r="BP58" i="23"/>
  <c r="BD58" i="23"/>
  <c r="BC58" i="23"/>
  <c r="BQ57" i="23"/>
  <c r="BP57" i="23"/>
  <c r="BD57" i="23"/>
  <c r="BC57" i="23"/>
  <c r="BQ56" i="23"/>
  <c r="BP56" i="23"/>
  <c r="BD56" i="23"/>
  <c r="BC56" i="23"/>
  <c r="B56" i="23"/>
  <c r="BQ55" i="23"/>
  <c r="BP55" i="23"/>
  <c r="BD55" i="23"/>
  <c r="BC55" i="23"/>
  <c r="BQ54" i="23"/>
  <c r="BP54" i="23"/>
  <c r="BD54" i="23"/>
  <c r="BC54" i="23"/>
  <c r="BQ53" i="23"/>
  <c r="BP53" i="23"/>
  <c r="BD53" i="23"/>
  <c r="BC53" i="23"/>
  <c r="BQ52" i="23"/>
  <c r="BP52" i="23"/>
  <c r="BD52" i="23"/>
  <c r="BC52" i="23"/>
  <c r="BQ51" i="23"/>
  <c r="BP51" i="23"/>
  <c r="BD51" i="23"/>
  <c r="BC51" i="23"/>
  <c r="BQ50" i="23"/>
  <c r="BP50" i="23"/>
  <c r="BD50" i="23"/>
  <c r="BC50" i="23"/>
  <c r="BQ49" i="23"/>
  <c r="BP49" i="23"/>
  <c r="BD49" i="23"/>
  <c r="BC49" i="23"/>
  <c r="BQ48" i="23"/>
  <c r="BP48" i="23"/>
  <c r="BD48" i="23"/>
  <c r="BC48" i="23"/>
  <c r="B48" i="23"/>
  <c r="BQ47" i="23"/>
  <c r="BP47" i="23"/>
  <c r="BD47" i="23"/>
  <c r="BC47" i="23"/>
  <c r="BQ46" i="23"/>
  <c r="BP46" i="23"/>
  <c r="BD46" i="23"/>
  <c r="BC46" i="23"/>
  <c r="BQ45" i="23"/>
  <c r="BP45" i="23"/>
  <c r="BD45" i="23"/>
  <c r="BC45" i="23"/>
  <c r="BQ44" i="23"/>
  <c r="BP44" i="23"/>
  <c r="BD44" i="23"/>
  <c r="BC44" i="23"/>
  <c r="BQ43" i="23"/>
  <c r="BP43" i="23"/>
  <c r="BD43" i="23"/>
  <c r="BC43" i="23"/>
  <c r="BQ42" i="23"/>
  <c r="BP42" i="23"/>
  <c r="BD42" i="23"/>
  <c r="BC42" i="23"/>
  <c r="BQ41" i="23"/>
  <c r="BP41" i="23"/>
  <c r="BD41" i="23"/>
  <c r="BC41" i="23"/>
  <c r="BQ40" i="23"/>
  <c r="BP40" i="23"/>
  <c r="BD40" i="23"/>
  <c r="BC40" i="23"/>
  <c r="BQ39" i="23"/>
  <c r="BP39" i="23"/>
  <c r="BD39" i="23"/>
  <c r="BC39" i="23"/>
  <c r="BQ38" i="23"/>
  <c r="BP38" i="23"/>
  <c r="BD38" i="23"/>
  <c r="BC38" i="23"/>
  <c r="BQ37" i="23"/>
  <c r="BP37" i="23"/>
  <c r="BD37" i="23"/>
  <c r="BC37" i="23"/>
  <c r="BQ36" i="23"/>
  <c r="BP36" i="23"/>
  <c r="BD36" i="23"/>
  <c r="BC36" i="23"/>
  <c r="BQ35" i="23"/>
  <c r="BP35" i="23"/>
  <c r="BD35" i="23"/>
  <c r="BC35" i="23"/>
  <c r="BQ34" i="23"/>
  <c r="BP34" i="23"/>
  <c r="BD34" i="23"/>
  <c r="BC34" i="23"/>
  <c r="BQ33" i="23"/>
  <c r="BP33" i="23"/>
  <c r="BD33" i="23"/>
  <c r="BC33" i="23"/>
  <c r="BQ32" i="23"/>
  <c r="BP32" i="23"/>
  <c r="BD32" i="23"/>
  <c r="BC32" i="23"/>
  <c r="BQ31" i="23"/>
  <c r="BP31" i="23"/>
  <c r="BD31" i="23"/>
  <c r="BC31" i="23"/>
  <c r="BQ30" i="23"/>
  <c r="BP30" i="23"/>
  <c r="BD30" i="23"/>
  <c r="BC30" i="23"/>
  <c r="BQ29" i="23"/>
  <c r="BP29" i="23"/>
  <c r="BD29" i="23"/>
  <c r="BC29" i="23"/>
  <c r="BQ28" i="23"/>
  <c r="BP28" i="23"/>
  <c r="BD28" i="23"/>
  <c r="BC28" i="23"/>
  <c r="BQ27" i="23"/>
  <c r="BP27" i="23"/>
  <c r="BD27" i="23"/>
  <c r="BC27" i="23"/>
  <c r="BQ26" i="23"/>
  <c r="BP26" i="23"/>
  <c r="BD26" i="23"/>
  <c r="BC26" i="23"/>
  <c r="BQ25" i="23"/>
  <c r="BP25" i="23"/>
  <c r="BD25" i="23"/>
  <c r="BC25" i="23"/>
  <c r="BQ24" i="23"/>
  <c r="BP24" i="23"/>
  <c r="BD24" i="23"/>
  <c r="BC24" i="23"/>
  <c r="B24" i="23"/>
  <c r="BQ23" i="23"/>
  <c r="BP23" i="23"/>
  <c r="BD23" i="23"/>
  <c r="BC23" i="23"/>
  <c r="BQ22" i="23"/>
  <c r="BP22" i="23"/>
  <c r="BD22" i="23"/>
  <c r="BC22" i="23"/>
  <c r="BQ21" i="23"/>
  <c r="BP21" i="23"/>
  <c r="BD21" i="23"/>
  <c r="BC21" i="23"/>
  <c r="BQ20" i="23"/>
  <c r="BP20" i="23"/>
  <c r="BD20" i="23"/>
  <c r="BC20" i="23"/>
  <c r="BQ19" i="23"/>
  <c r="BP19" i="23"/>
  <c r="BD19" i="23"/>
  <c r="BC19" i="23"/>
  <c r="BQ18" i="23"/>
  <c r="BP18" i="23"/>
  <c r="BD18" i="23"/>
  <c r="BC18" i="23"/>
  <c r="BQ17" i="23"/>
  <c r="BP17" i="23"/>
  <c r="BD17" i="23"/>
  <c r="BC17" i="23"/>
  <c r="BQ16" i="23"/>
  <c r="BP16" i="23"/>
  <c r="BD16" i="23"/>
  <c r="BC16" i="23"/>
  <c r="B16" i="23"/>
  <c r="BQ15" i="23"/>
  <c r="BP15" i="23"/>
  <c r="BD15" i="23"/>
  <c r="BC15" i="23"/>
  <c r="BQ14" i="23"/>
  <c r="BP14" i="23"/>
  <c r="BD14" i="23"/>
  <c r="BC14" i="23"/>
  <c r="BQ13" i="23"/>
  <c r="BP13" i="23"/>
  <c r="BD13" i="23"/>
  <c r="BC13" i="23"/>
  <c r="BQ12" i="23"/>
  <c r="BP12" i="23"/>
  <c r="BD12" i="23"/>
  <c r="BC12" i="23"/>
  <c r="BQ11" i="23"/>
  <c r="BP11" i="23"/>
  <c r="BD11" i="23"/>
  <c r="BC11" i="23"/>
  <c r="BQ10" i="23"/>
  <c r="BP10" i="23"/>
  <c r="BD10" i="23"/>
  <c r="BC10" i="23"/>
  <c r="BQ9" i="23"/>
  <c r="BP9" i="23"/>
  <c r="BD9" i="23"/>
  <c r="BC9" i="23"/>
  <c r="BQ8" i="23"/>
  <c r="BP8" i="23"/>
  <c r="BD8" i="23"/>
  <c r="BC8" i="23"/>
  <c r="BQ7" i="23"/>
  <c r="BP7" i="23"/>
  <c r="BD7" i="23"/>
  <c r="BC7" i="23"/>
  <c r="BQ6" i="23"/>
  <c r="BP6" i="23"/>
  <c r="BD6" i="23"/>
  <c r="BC6" i="23"/>
  <c r="BQ5" i="23"/>
  <c r="BP5" i="23"/>
  <c r="BD5" i="23"/>
  <c r="BC5" i="23"/>
  <c r="BQ4" i="23"/>
  <c r="BP4" i="23"/>
  <c r="BD4" i="23"/>
  <c r="BC4" i="23"/>
  <c r="BQ3" i="23"/>
  <c r="BP3" i="23"/>
  <c r="BD3" i="23"/>
  <c r="BC3" i="23"/>
  <c r="BE23" i="23" l="1"/>
  <c r="B62" i="23"/>
  <c r="B97" i="23"/>
  <c r="B5" i="23"/>
  <c r="B40" i="23"/>
  <c r="B89" i="23"/>
  <c r="B113" i="23"/>
  <c r="B32" i="23"/>
  <c r="BE119" i="23"/>
  <c r="B70" i="23"/>
  <c r="BE11" i="23"/>
  <c r="BR115" i="23"/>
  <c r="B105" i="23"/>
  <c r="BR9" i="23"/>
  <c r="BR44" i="23"/>
  <c r="BR6" i="23"/>
  <c r="F126" i="23"/>
  <c r="AR126" i="23"/>
  <c r="B10" i="23"/>
  <c r="B13" i="23"/>
  <c r="B37" i="23"/>
  <c r="B110" i="23"/>
  <c r="B18" i="23"/>
  <c r="B26" i="23"/>
  <c r="B58" i="23"/>
  <c r="B80" i="23"/>
  <c r="B99" i="23"/>
  <c r="B107" i="23"/>
  <c r="B115" i="23"/>
  <c r="B69" i="23"/>
  <c r="AX126" i="23"/>
  <c r="AZ126" i="23"/>
  <c r="BA126" i="23"/>
  <c r="BB126" i="23"/>
  <c r="B45" i="23"/>
  <c r="B53" i="23"/>
  <c r="B75" i="23"/>
  <c r="B118" i="23"/>
  <c r="B34" i="23"/>
  <c r="B4" i="23"/>
  <c r="BE18" i="23"/>
  <c r="B28" i="23"/>
  <c r="B44" i="23"/>
  <c r="B52" i="23"/>
  <c r="B74" i="23"/>
  <c r="B85" i="23"/>
  <c r="B93" i="23"/>
  <c r="B101" i="23"/>
  <c r="B109" i="23"/>
  <c r="B117" i="23"/>
  <c r="B86" i="23"/>
  <c r="B64" i="23"/>
  <c r="B72" i="23"/>
  <c r="B31" i="23"/>
  <c r="B47" i="23"/>
  <c r="B61" i="23"/>
  <c r="B88" i="23"/>
  <c r="B17" i="23"/>
  <c r="B25" i="23"/>
  <c r="B33" i="23"/>
  <c r="B41" i="23"/>
  <c r="B49" i="23"/>
  <c r="B57" i="23"/>
  <c r="B60" i="23"/>
  <c r="B63" i="23"/>
  <c r="B71" i="23"/>
  <c r="B79" i="23"/>
  <c r="B82" i="23"/>
  <c r="B90" i="23"/>
  <c r="B98" i="23"/>
  <c r="B106" i="23"/>
  <c r="B114" i="23"/>
  <c r="B122" i="23"/>
  <c r="B121" i="23"/>
  <c r="B21" i="23"/>
  <c r="B94" i="23"/>
  <c r="B102" i="23"/>
  <c r="B7" i="23"/>
  <c r="B42" i="23"/>
  <c r="B50" i="23"/>
  <c r="B83" i="23"/>
  <c r="B91" i="23"/>
  <c r="B15" i="23"/>
  <c r="B55" i="23"/>
  <c r="B77" i="23"/>
  <c r="B96" i="23"/>
  <c r="BR16" i="23"/>
  <c r="B66" i="23"/>
  <c r="B6" i="23"/>
  <c r="B3" i="23"/>
  <c r="B11" i="23"/>
  <c r="B14" i="23"/>
  <c r="B22" i="23"/>
  <c r="B30" i="23"/>
  <c r="B38" i="23"/>
  <c r="B46" i="23"/>
  <c r="BE49" i="23"/>
  <c r="B54" i="23"/>
  <c r="B68" i="23"/>
  <c r="B76" i="23"/>
  <c r="B87" i="23"/>
  <c r="B95" i="23"/>
  <c r="B103" i="23"/>
  <c r="B111" i="23"/>
  <c r="B119" i="23"/>
  <c r="B29" i="23"/>
  <c r="B67" i="23"/>
  <c r="B123" i="23"/>
  <c r="B23" i="23"/>
  <c r="B39" i="23"/>
  <c r="B104" i="23"/>
  <c r="B112" i="23"/>
  <c r="B9" i="23"/>
  <c r="B12" i="23"/>
  <c r="B20" i="23"/>
  <c r="B36" i="23"/>
  <c r="B8" i="23"/>
  <c r="B19" i="23"/>
  <c r="B27" i="23"/>
  <c r="B35" i="23"/>
  <c r="B43" i="23"/>
  <c r="B51" i="23"/>
  <c r="B59" i="23"/>
  <c r="B65" i="23"/>
  <c r="B73" i="23"/>
  <c r="B81" i="23"/>
  <c r="B84" i="23"/>
  <c r="B92" i="23"/>
  <c r="B100" i="23"/>
  <c r="B108" i="23"/>
  <c r="B116" i="23"/>
  <c r="BE15" i="23"/>
  <c r="BR45" i="23"/>
  <c r="BR49" i="23"/>
  <c r="BE73" i="23"/>
  <c r="BE77" i="23"/>
  <c r="BE81" i="23"/>
  <c r="BR86" i="23"/>
  <c r="BE88" i="23"/>
  <c r="BE96" i="23"/>
  <c r="BR106" i="23"/>
  <c r="BR110" i="23"/>
  <c r="BR122" i="23"/>
  <c r="BE124" i="23"/>
  <c r="BE24" i="23"/>
  <c r="BE28" i="23"/>
  <c r="BE32" i="23"/>
  <c r="BE44" i="23"/>
  <c r="BE48" i="23"/>
  <c r="BR72" i="23"/>
  <c r="BR76" i="23"/>
  <c r="BR80" i="23"/>
  <c r="BE85" i="23"/>
  <c r="BE89" i="23"/>
  <c r="BR91" i="23"/>
  <c r="BR95" i="23"/>
  <c r="BE105" i="23"/>
  <c r="BR4" i="23"/>
  <c r="BE6" i="23"/>
  <c r="BE7" i="23"/>
  <c r="BR43" i="23"/>
  <c r="BE45" i="23"/>
  <c r="BR48" i="23"/>
  <c r="BR85" i="23"/>
  <c r="BM120" i="23"/>
  <c r="BM116" i="23"/>
  <c r="BM104" i="23"/>
  <c r="BM100" i="23"/>
  <c r="BM76" i="23"/>
  <c r="BM68" i="23"/>
  <c r="BM64" i="23"/>
  <c r="BM56" i="23"/>
  <c r="BM44" i="23"/>
  <c r="BM40" i="23"/>
  <c r="BM32" i="23"/>
  <c r="BM20" i="23"/>
  <c r="BM16" i="23"/>
  <c r="BE36" i="23"/>
  <c r="BE40" i="23"/>
  <c r="BR99" i="23"/>
  <c r="BR14" i="23"/>
  <c r="BE19" i="23"/>
  <c r="BE33" i="23"/>
  <c r="BE37" i="23"/>
  <c r="BR47" i="23"/>
  <c r="BE53" i="23"/>
  <c r="BR73" i="23"/>
  <c r="BR84" i="23"/>
  <c r="BR88" i="23"/>
  <c r="BR96" i="23"/>
  <c r="BE102" i="23"/>
  <c r="BR119" i="23"/>
  <c r="BM94" i="23"/>
  <c r="BM14" i="23"/>
  <c r="BM10" i="23"/>
  <c r="BR11" i="23"/>
  <c r="BR32" i="23"/>
  <c r="BR36" i="23"/>
  <c r="BR52" i="23"/>
  <c r="BE61" i="23"/>
  <c r="BR62" i="23"/>
  <c r="BR63" i="23"/>
  <c r="BE100" i="23"/>
  <c r="BE104" i="23"/>
  <c r="BE115" i="23"/>
  <c r="BR120" i="23"/>
  <c r="BR121" i="23"/>
  <c r="BR123" i="23"/>
  <c r="BE41" i="23"/>
  <c r="BR46" i="23"/>
  <c r="BE57" i="23"/>
  <c r="BR64" i="23"/>
  <c r="BE69" i="23"/>
  <c r="BE78" i="23"/>
  <c r="BE93" i="23"/>
  <c r="BE112" i="23"/>
  <c r="BE118" i="23"/>
  <c r="B125" i="23"/>
  <c r="R126" i="23"/>
  <c r="BM114" i="23"/>
  <c r="BM90" i="23"/>
  <c r="BM82" i="23"/>
  <c r="BM50" i="23"/>
  <c r="BM6" i="23"/>
  <c r="BR30" i="23"/>
  <c r="BR40" i="23"/>
  <c r="BR56" i="23"/>
  <c r="BR59" i="23"/>
  <c r="BR68" i="23"/>
  <c r="BR77" i="23"/>
  <c r="BE86" i="23"/>
  <c r="BR92" i="23"/>
  <c r="BR107" i="23"/>
  <c r="BR111" i="23"/>
  <c r="BE116" i="23"/>
  <c r="Z126" i="23"/>
  <c r="BE3" i="23"/>
  <c r="BR7" i="23"/>
  <c r="BR10" i="23"/>
  <c r="BR13" i="23"/>
  <c r="BR15" i="23"/>
  <c r="BR18" i="23"/>
  <c r="BE20" i="23"/>
  <c r="BR21" i="23"/>
  <c r="BR22" i="23"/>
  <c r="BR24" i="23"/>
  <c r="BE26" i="23"/>
  <c r="BE27" i="23"/>
  <c r="BR27" i="23"/>
  <c r="BR31" i="23"/>
  <c r="BR35" i="23"/>
  <c r="BR39" i="23"/>
  <c r="BR50" i="23"/>
  <c r="BR51" i="23"/>
  <c r="BR54" i="23"/>
  <c r="BR55" i="23"/>
  <c r="BR57" i="23"/>
  <c r="BE59" i="23"/>
  <c r="BR60" i="23"/>
  <c r="BE65" i="23"/>
  <c r="BR66" i="23"/>
  <c r="BR67" i="23"/>
  <c r="BR69" i="23"/>
  <c r="BE71" i="23"/>
  <c r="BR75" i="23"/>
  <c r="BR78" i="23"/>
  <c r="BE80" i="23"/>
  <c r="BR81" i="23"/>
  <c r="BR93" i="23"/>
  <c r="BR101" i="23"/>
  <c r="BR104" i="23"/>
  <c r="BR108" i="23"/>
  <c r="BR112" i="23"/>
  <c r="BE114" i="23"/>
  <c r="BE120" i="23"/>
  <c r="B124" i="23"/>
  <c r="J126" i="23"/>
  <c r="BM85" i="23"/>
  <c r="BM69" i="23"/>
  <c r="BM65" i="23"/>
  <c r="BM61" i="23"/>
  <c r="BM57" i="23"/>
  <c r="BM49" i="23"/>
  <c r="BM41" i="23"/>
  <c r="BM33" i="23"/>
  <c r="AH126" i="23"/>
  <c r="AY126" i="23"/>
  <c r="BM119" i="23"/>
  <c r="BM111" i="23"/>
  <c r="BM67" i="23"/>
  <c r="BM19" i="23"/>
  <c r="BM7" i="23"/>
  <c r="BR3" i="23"/>
  <c r="BR8" i="23"/>
  <c r="BE10" i="23"/>
  <c r="BR12" i="23"/>
  <c r="BE14" i="23"/>
  <c r="BR20" i="23"/>
  <c r="BE22" i="23"/>
  <c r="BR26" i="23"/>
  <c r="BR33" i="23"/>
  <c r="BR34" i="23"/>
  <c r="BR37" i="23"/>
  <c r="BR38" i="23"/>
  <c r="BE51" i="23"/>
  <c r="BE92" i="23"/>
  <c r="BR97" i="23"/>
  <c r="BR105" i="23"/>
  <c r="BE111" i="23"/>
  <c r="BR114" i="23"/>
  <c r="BR118" i="23"/>
  <c r="BE122" i="23"/>
  <c r="BR124" i="23"/>
  <c r="BR125" i="23"/>
  <c r="H126" i="23"/>
  <c r="V126" i="23"/>
  <c r="AL126" i="23"/>
  <c r="BM3" i="23"/>
  <c r="BM122" i="23"/>
  <c r="BM118" i="23"/>
  <c r="BM102" i="23"/>
  <c r="BM74" i="23"/>
  <c r="BM54" i="23"/>
  <c r="BM22" i="23"/>
  <c r="BM18" i="23"/>
  <c r="BR5" i="23"/>
  <c r="BE8" i="23"/>
  <c r="BE12" i="23"/>
  <c r="BE16" i="23"/>
  <c r="BR17" i="23"/>
  <c r="BR19" i="23"/>
  <c r="BR23" i="23"/>
  <c r="BR28" i="23"/>
  <c r="BR41" i="23"/>
  <c r="BR42" i="23"/>
  <c r="BR53" i="23"/>
  <c r="BE56" i="23"/>
  <c r="BE60" i="23"/>
  <c r="BR61" i="23"/>
  <c r="BE64" i="23"/>
  <c r="BR65" i="23"/>
  <c r="BE67" i="23"/>
  <c r="BE68" i="23"/>
  <c r="BR70" i="23"/>
  <c r="BE72" i="23"/>
  <c r="BR83" i="23"/>
  <c r="BR89" i="23"/>
  <c r="BR100" i="23"/>
  <c r="BR103" i="23"/>
  <c r="BR113" i="23"/>
  <c r="BR116" i="23"/>
  <c r="BR117" i="23"/>
  <c r="BE123" i="23"/>
  <c r="N126" i="23"/>
  <c r="AD126" i="23"/>
  <c r="AV126" i="23"/>
  <c r="BM109" i="23"/>
  <c r="BM101" i="23"/>
  <c r="BM93" i="23"/>
  <c r="BM89" i="23"/>
  <c r="BM77" i="23"/>
  <c r="BM73" i="23"/>
  <c r="BM45" i="23"/>
  <c r="BM37" i="23"/>
  <c r="BM29" i="23"/>
  <c r="BM124" i="23"/>
  <c r="BM112" i="23"/>
  <c r="BM96" i="23"/>
  <c r="BM92" i="23"/>
  <c r="BM84" i="23"/>
  <c r="BM48" i="23"/>
  <c r="BM36" i="23"/>
  <c r="BM28" i="23"/>
  <c r="BM24" i="23"/>
  <c r="BM8" i="23"/>
  <c r="BM105" i="23"/>
  <c r="BM25" i="23"/>
  <c r="BE31" i="23"/>
  <c r="BE35" i="23"/>
  <c r="BE39" i="23"/>
  <c r="BE43" i="23"/>
  <c r="BM46" i="23"/>
  <c r="BM62" i="23"/>
  <c r="BE4" i="23"/>
  <c r="BM4" i="23"/>
  <c r="BM12" i="23"/>
  <c r="BE9" i="23"/>
  <c r="BE13" i="23"/>
  <c r="BM13" i="23"/>
  <c r="BE17" i="23"/>
  <c r="BM17" i="23"/>
  <c r="BE21" i="23"/>
  <c r="BM21" i="23"/>
  <c r="BE25" i="23"/>
  <c r="BM26" i="23"/>
  <c r="BR29" i="23"/>
  <c r="BM51" i="23"/>
  <c r="BE75" i="23"/>
  <c r="BM30" i="23"/>
  <c r="BM35" i="23"/>
  <c r="BM38" i="23"/>
  <c r="BM42" i="23"/>
  <c r="BM47" i="23"/>
  <c r="BM53" i="23"/>
  <c r="BE5" i="23"/>
  <c r="BM5" i="23"/>
  <c r="BM9" i="23"/>
  <c r="BE29" i="23"/>
  <c r="BM31" i="23"/>
  <c r="BM34" i="23"/>
  <c r="BM39" i="23"/>
  <c r="BM43" i="23"/>
  <c r="BE47" i="23"/>
  <c r="BR25" i="23"/>
  <c r="BE30" i="23"/>
  <c r="BE34" i="23"/>
  <c r="BE38" i="23"/>
  <c r="BE42" i="23"/>
  <c r="BE46" i="23"/>
  <c r="BE50" i="23"/>
  <c r="BE54" i="23"/>
  <c r="BE58" i="23"/>
  <c r="BE55" i="23"/>
  <c r="BM55" i="23"/>
  <c r="BM58" i="23"/>
  <c r="BE70" i="23"/>
  <c r="BM75" i="23"/>
  <c r="BE83" i="23"/>
  <c r="BE52" i="23"/>
  <c r="BM52" i="23"/>
  <c r="BR58" i="23"/>
  <c r="BE62" i="23"/>
  <c r="BE63" i="23"/>
  <c r="BM63" i="23"/>
  <c r="BM66" i="23"/>
  <c r="BM86" i="23"/>
  <c r="BM91" i="23"/>
  <c r="BE66" i="23"/>
  <c r="BM70" i="23"/>
  <c r="BM78" i="23"/>
  <c r="BM83" i="23"/>
  <c r="BE91" i="23"/>
  <c r="BE108" i="23"/>
  <c r="BM108" i="23"/>
  <c r="BR71" i="23"/>
  <c r="BR74" i="23"/>
  <c r="BR79" i="23"/>
  <c r="BR82" i="23"/>
  <c r="BR87" i="23"/>
  <c r="BR90" i="23"/>
  <c r="BE94" i="23"/>
  <c r="BM97" i="23"/>
  <c r="BE101" i="23"/>
  <c r="BE103" i="23"/>
  <c r="BM71" i="23"/>
  <c r="BM72" i="23"/>
  <c r="BE74" i="23"/>
  <c r="BE76" i="23"/>
  <c r="BE79" i="23"/>
  <c r="BM79" i="23"/>
  <c r="BM80" i="23"/>
  <c r="BE82" i="23"/>
  <c r="BE84" i="23"/>
  <c r="BE87" i="23"/>
  <c r="BM87" i="23"/>
  <c r="BM88" i="23"/>
  <c r="BE90" i="23"/>
  <c r="BM95" i="23"/>
  <c r="BE98" i="23"/>
  <c r="BM106" i="23"/>
  <c r="BE95" i="23"/>
  <c r="BE97" i="23"/>
  <c r="BR98" i="23"/>
  <c r="BM103" i="23"/>
  <c r="BR109" i="23"/>
  <c r="BR94" i="23"/>
  <c r="BM98" i="23"/>
  <c r="BM99" i="23"/>
  <c r="BE106" i="23"/>
  <c r="BE107" i="23"/>
  <c r="BE109" i="23"/>
  <c r="BE99" i="23"/>
  <c r="BR102" i="23"/>
  <c r="BM107" i="23"/>
  <c r="BE110" i="23"/>
  <c r="BM110" i="23"/>
  <c r="I126" i="23"/>
  <c r="M126" i="23"/>
  <c r="Q126" i="23"/>
  <c r="U126" i="23"/>
  <c r="Y126" i="23"/>
  <c r="AC126" i="23"/>
  <c r="AG126" i="23"/>
  <c r="AK126" i="23"/>
  <c r="AQ126" i="23"/>
  <c r="AU126" i="23"/>
  <c r="BE113" i="23"/>
  <c r="BM113" i="23"/>
  <c r="BE117" i="23"/>
  <c r="BM117" i="23"/>
  <c r="BE121" i="23"/>
  <c r="BM121" i="23"/>
  <c r="BE125" i="23"/>
  <c r="BM125" i="23"/>
  <c r="G126" i="23"/>
  <c r="K126" i="23"/>
  <c r="O126" i="23"/>
  <c r="S126" i="23"/>
  <c r="W126" i="23"/>
  <c r="AA126" i="23"/>
  <c r="AE126" i="23"/>
  <c r="AI126" i="23"/>
  <c r="AO126" i="23"/>
  <c r="AS126" i="23"/>
  <c r="AW126" i="23"/>
  <c r="L126" i="23"/>
  <c r="P126" i="23"/>
  <c r="T126" i="23"/>
  <c r="X126" i="23"/>
  <c r="AB126" i="23"/>
  <c r="AF126" i="23"/>
  <c r="AJ126" i="23"/>
  <c r="AP126" i="23"/>
  <c r="AT126" i="23"/>
  <c r="BH126" i="23" l="1"/>
  <c r="BL126" i="23"/>
  <c r="BI6" i="23"/>
  <c r="BI14" i="23"/>
  <c r="BI22" i="23"/>
  <c r="BI30" i="23"/>
  <c r="BI38" i="23"/>
  <c r="BI46" i="23"/>
  <c r="BI54" i="23"/>
  <c r="BI62" i="23"/>
  <c r="BI70" i="23"/>
  <c r="BI78" i="23"/>
  <c r="BI86" i="23"/>
  <c r="BI94" i="23"/>
  <c r="BI102" i="23"/>
  <c r="BI110" i="23"/>
  <c r="BI118" i="23"/>
  <c r="BI3" i="23"/>
  <c r="BI44" i="23"/>
  <c r="BI76" i="23"/>
  <c r="BI108" i="23"/>
  <c r="BI13" i="23"/>
  <c r="BI37" i="23"/>
  <c r="BI61" i="23"/>
  <c r="BI93" i="23"/>
  <c r="BI117" i="23"/>
  <c r="BI7" i="23"/>
  <c r="BI15" i="23"/>
  <c r="BI23" i="23"/>
  <c r="BI31" i="23"/>
  <c r="BI39" i="23"/>
  <c r="BI47" i="23"/>
  <c r="BI55" i="23"/>
  <c r="BI63" i="23"/>
  <c r="BI71" i="23"/>
  <c r="BI79" i="23"/>
  <c r="BI87" i="23"/>
  <c r="BI95" i="23"/>
  <c r="BI103" i="23"/>
  <c r="BI111" i="23"/>
  <c r="BI119" i="23"/>
  <c r="BI11" i="23"/>
  <c r="BI43" i="23"/>
  <c r="BI67" i="23"/>
  <c r="BI99" i="23"/>
  <c r="BI85" i="23"/>
  <c r="BI8" i="23"/>
  <c r="BI16" i="23"/>
  <c r="BI24" i="23"/>
  <c r="BI32" i="23"/>
  <c r="BI40" i="23"/>
  <c r="BI48" i="23"/>
  <c r="BI56" i="23"/>
  <c r="BI64" i="23"/>
  <c r="BI72" i="23"/>
  <c r="BI80" i="23"/>
  <c r="BI88" i="23"/>
  <c r="BI96" i="23"/>
  <c r="BI104" i="23"/>
  <c r="BI112" i="23"/>
  <c r="BI120" i="23"/>
  <c r="BI27" i="23"/>
  <c r="BI59" i="23"/>
  <c r="BI91" i="23"/>
  <c r="BI123" i="23"/>
  <c r="BI4" i="23"/>
  <c r="BI28" i="23"/>
  <c r="BI68" i="23"/>
  <c r="BI92" i="23"/>
  <c r="BI21" i="23"/>
  <c r="BI45" i="23"/>
  <c r="BI69" i="23"/>
  <c r="BI101" i="23"/>
  <c r="BI125" i="23"/>
  <c r="BI9" i="23"/>
  <c r="BI17" i="23"/>
  <c r="BI25" i="23"/>
  <c r="BI33" i="23"/>
  <c r="BI41" i="23"/>
  <c r="BI49" i="23"/>
  <c r="BI57" i="23"/>
  <c r="BI65" i="23"/>
  <c r="BI73" i="23"/>
  <c r="BI81" i="23"/>
  <c r="BI89" i="23"/>
  <c r="BI97" i="23"/>
  <c r="BI105" i="23"/>
  <c r="BI113" i="23"/>
  <c r="BI121" i="23"/>
  <c r="BI35" i="23"/>
  <c r="BI75" i="23"/>
  <c r="BI107" i="23"/>
  <c r="BI12" i="23"/>
  <c r="BI36" i="23"/>
  <c r="BI60" i="23"/>
  <c r="BI100" i="23"/>
  <c r="BI124" i="23"/>
  <c r="BI10" i="23"/>
  <c r="BI18" i="23"/>
  <c r="BI26" i="23"/>
  <c r="BI34" i="23"/>
  <c r="BI42" i="23"/>
  <c r="BI50" i="23"/>
  <c r="BI58" i="23"/>
  <c r="BI66" i="23"/>
  <c r="BI74" i="23"/>
  <c r="BI82" i="23"/>
  <c r="BI90" i="23"/>
  <c r="BI98" i="23"/>
  <c r="BI106" i="23"/>
  <c r="BI114" i="23"/>
  <c r="BI122" i="23"/>
  <c r="BI19" i="23"/>
  <c r="BI51" i="23"/>
  <c r="BI83" i="23"/>
  <c r="BI115" i="23"/>
  <c r="BI20" i="23"/>
  <c r="BI52" i="23"/>
  <c r="BI84" i="23"/>
  <c r="BI116" i="23"/>
  <c r="BI5" i="23"/>
  <c r="BI29" i="23"/>
  <c r="BI53" i="23"/>
  <c r="BI77" i="23"/>
  <c r="BI109" i="23"/>
  <c r="BC126" i="23"/>
  <c r="BF115" i="23" s="1"/>
  <c r="BK126" i="23"/>
  <c r="BN93" i="23" s="1"/>
  <c r="BF4" i="23"/>
  <c r="BN81" i="23"/>
  <c r="BN56" i="23"/>
  <c r="BN23" i="23"/>
  <c r="BN32" i="23"/>
  <c r="BD126" i="23"/>
  <c r="BP126" i="23"/>
  <c r="BQ126" i="23"/>
  <c r="BN124" i="23" l="1"/>
  <c r="BN79" i="23"/>
  <c r="BN74" i="23"/>
  <c r="BN87" i="23"/>
  <c r="BN108" i="23"/>
  <c r="BN58" i="23"/>
  <c r="BN33" i="23"/>
  <c r="BN53" i="23"/>
  <c r="BN39" i="23"/>
  <c r="BN103" i="23"/>
  <c r="BN83" i="23"/>
  <c r="BN86" i="23"/>
  <c r="BN4" i="23"/>
  <c r="BN110" i="23"/>
  <c r="BN67" i="23"/>
  <c r="BN45" i="23"/>
  <c r="BN109" i="23"/>
  <c r="BN38" i="23"/>
  <c r="BN59" i="23"/>
  <c r="BN55" i="23"/>
  <c r="BN113" i="23"/>
  <c r="BN37" i="23"/>
  <c r="BN71" i="23"/>
  <c r="BN20" i="23"/>
  <c r="BN8" i="23"/>
  <c r="BN80" i="23"/>
  <c r="BN13" i="23"/>
  <c r="BN35" i="23"/>
  <c r="BN41" i="23"/>
  <c r="BN91" i="23"/>
  <c r="BN26" i="23"/>
  <c r="BN6" i="23"/>
  <c r="BN57" i="23"/>
  <c r="BN84" i="23"/>
  <c r="BN3" i="23"/>
  <c r="BN104" i="23"/>
  <c r="BN44" i="23"/>
  <c r="BN111" i="23"/>
  <c r="BN120" i="23"/>
  <c r="BN17" i="23"/>
  <c r="BN34" i="23"/>
  <c r="BN14" i="23"/>
  <c r="BN119" i="23"/>
  <c r="BN122" i="23"/>
  <c r="BN29" i="23"/>
  <c r="BN22" i="23"/>
  <c r="BN92" i="23"/>
  <c r="BN100" i="23"/>
  <c r="BN46" i="23"/>
  <c r="BN31" i="23"/>
  <c r="BN98" i="23"/>
  <c r="BN42" i="23"/>
  <c r="BN107" i="23"/>
  <c r="BN47" i="23"/>
  <c r="BN27" i="23"/>
  <c r="BN73" i="23"/>
  <c r="BN101" i="23"/>
  <c r="BN82" i="23"/>
  <c r="BN51" i="23"/>
  <c r="BN70" i="23"/>
  <c r="BN63" i="23"/>
  <c r="BN88" i="23"/>
  <c r="BN21" i="23"/>
  <c r="BN48" i="23"/>
  <c r="BN76" i="23"/>
  <c r="BF67" i="23"/>
  <c r="BN19" i="23"/>
  <c r="BN77" i="23"/>
  <c r="BF79" i="23"/>
  <c r="BN114" i="23"/>
  <c r="BN117" i="23"/>
  <c r="BN30" i="23"/>
  <c r="BN116" i="23"/>
  <c r="BN72" i="23"/>
  <c r="BN9" i="23"/>
  <c r="BN102" i="23"/>
  <c r="BN66" i="23"/>
  <c r="BN24" i="23"/>
  <c r="BN40" i="23"/>
  <c r="BN7" i="23"/>
  <c r="BN60" i="23"/>
  <c r="BN89" i="23"/>
  <c r="BN85" i="23"/>
  <c r="BN115" i="23"/>
  <c r="BN54" i="23"/>
  <c r="BN121" i="23"/>
  <c r="BN78" i="23"/>
  <c r="BN12" i="23"/>
  <c r="BN106" i="23"/>
  <c r="BN43" i="23"/>
  <c r="BN125" i="23"/>
  <c r="BN94" i="23"/>
  <c r="BN50" i="23"/>
  <c r="BN16" i="23"/>
  <c r="BN11" i="23"/>
  <c r="BN18" i="23"/>
  <c r="BN99" i="23"/>
  <c r="BN61" i="23"/>
  <c r="BN105" i="23"/>
  <c r="BN123" i="23"/>
  <c r="BN75" i="23"/>
  <c r="BN90" i="23"/>
  <c r="BN52" i="23"/>
  <c r="BN5" i="23"/>
  <c r="BN95" i="23"/>
  <c r="BN49" i="23"/>
  <c r="BN97" i="23"/>
  <c r="BN118" i="23"/>
  <c r="BN25" i="23"/>
  <c r="BN62" i="23"/>
  <c r="BN15" i="23"/>
  <c r="BN28" i="23"/>
  <c r="BN64" i="23"/>
  <c r="BN65" i="23"/>
  <c r="BN96" i="23"/>
  <c r="BN112" i="23"/>
  <c r="BN10" i="23"/>
  <c r="BN36" i="23"/>
  <c r="BN68" i="23"/>
  <c r="BN69" i="23"/>
  <c r="BI126" i="23"/>
  <c r="BJ119" i="23" s="1"/>
  <c r="BF113" i="23"/>
  <c r="BF125" i="23"/>
  <c r="BF35" i="23"/>
  <c r="BF70" i="23"/>
  <c r="BF50" i="23"/>
  <c r="BF116" i="23"/>
  <c r="BF95" i="23"/>
  <c r="BF20" i="23"/>
  <c r="BF49" i="23"/>
  <c r="BF84" i="23"/>
  <c r="BM126" i="23"/>
  <c r="BF55" i="23"/>
  <c r="BF47" i="23"/>
  <c r="BF71" i="23"/>
  <c r="BF122" i="23"/>
  <c r="BF52" i="23"/>
  <c r="BF112" i="23"/>
  <c r="BF114" i="23"/>
  <c r="BF103" i="23"/>
  <c r="BF13" i="23"/>
  <c r="BF74" i="23"/>
  <c r="BF66" i="23"/>
  <c r="BF38" i="23"/>
  <c r="BF29" i="23"/>
  <c r="BF39" i="23"/>
  <c r="BF109" i="23"/>
  <c r="BF90" i="23"/>
  <c r="BF91" i="23"/>
  <c r="BF34" i="23"/>
  <c r="BF8" i="23"/>
  <c r="BF25" i="23"/>
  <c r="BF58" i="23"/>
  <c r="BF110" i="23"/>
  <c r="BF101" i="23"/>
  <c r="BF76" i="23"/>
  <c r="BF12" i="23"/>
  <c r="BF22" i="23"/>
  <c r="BF40" i="23"/>
  <c r="BF18" i="23"/>
  <c r="BF10" i="23"/>
  <c r="BF15" i="23"/>
  <c r="BF51" i="23"/>
  <c r="BF104" i="23"/>
  <c r="BF107" i="23"/>
  <c r="BF65" i="23"/>
  <c r="BF88" i="23"/>
  <c r="BF93" i="23"/>
  <c r="BF119" i="23"/>
  <c r="BN126" i="23"/>
  <c r="BO121" i="23" s="1"/>
  <c r="BF5" i="23"/>
  <c r="BF32" i="23"/>
  <c r="BF48" i="23"/>
  <c r="BF81" i="23"/>
  <c r="BF7" i="23"/>
  <c r="BF23" i="23"/>
  <c r="BF60" i="23"/>
  <c r="BF73" i="23"/>
  <c r="BF57" i="23"/>
  <c r="BF72" i="23"/>
  <c r="BF85" i="23"/>
  <c r="BF105" i="23"/>
  <c r="BF117" i="23"/>
  <c r="BF78" i="23"/>
  <c r="BF118" i="23"/>
  <c r="BF86" i="23"/>
  <c r="BF99" i="23"/>
  <c r="BF30" i="23"/>
  <c r="BF24" i="23"/>
  <c r="BF31" i="23"/>
  <c r="BF87" i="23"/>
  <c r="BF108" i="23"/>
  <c r="BF83" i="23"/>
  <c r="BF75" i="23"/>
  <c r="BF43" i="23"/>
  <c r="BF124" i="23"/>
  <c r="BF37" i="23"/>
  <c r="BF120" i="23"/>
  <c r="BF94" i="23"/>
  <c r="BF54" i="23"/>
  <c r="BF9" i="23"/>
  <c r="BF27" i="23"/>
  <c r="BF44" i="23"/>
  <c r="BF3" i="23"/>
  <c r="BF14" i="23"/>
  <c r="BF19" i="23"/>
  <c r="BF53" i="23"/>
  <c r="BF68" i="23"/>
  <c r="BF92" i="23"/>
  <c r="BF69" i="23"/>
  <c r="BF77" i="23"/>
  <c r="BF100" i="23"/>
  <c r="BF123" i="23"/>
  <c r="BF97" i="23"/>
  <c r="BF26" i="23"/>
  <c r="BF98" i="23"/>
  <c r="BF59" i="23"/>
  <c r="BF46" i="23"/>
  <c r="BF41" i="23"/>
  <c r="BF16" i="23"/>
  <c r="BF102" i="23"/>
  <c r="BF121" i="23"/>
  <c r="BF63" i="23"/>
  <c r="BF42" i="23"/>
  <c r="BF33" i="23"/>
  <c r="BF17" i="23"/>
  <c r="BF82" i="23"/>
  <c r="BF21" i="23"/>
  <c r="BF106" i="23"/>
  <c r="BF62" i="23"/>
  <c r="BF45" i="23"/>
  <c r="BF6" i="23"/>
  <c r="BF36" i="23"/>
  <c r="BF64" i="23"/>
  <c r="BF111" i="23"/>
  <c r="BF11" i="23"/>
  <c r="BF28" i="23"/>
  <c r="BF89" i="23"/>
  <c r="BF56" i="23"/>
  <c r="BF61" i="23"/>
  <c r="BF80" i="23"/>
  <c r="BF96" i="23"/>
  <c r="BR126" i="23"/>
  <c r="BF126" i="23"/>
  <c r="BE126" i="23"/>
  <c r="BG93" i="23" l="1"/>
  <c r="BG75" i="23"/>
  <c r="BO15" i="23"/>
  <c r="BJ58" i="23"/>
  <c r="BJ105" i="23"/>
  <c r="BJ93" i="23"/>
  <c r="BJ89" i="23"/>
  <c r="BJ47" i="23"/>
  <c r="BJ123" i="23"/>
  <c r="BJ78" i="23"/>
  <c r="BJ64" i="23"/>
  <c r="BJ35" i="23"/>
  <c r="BJ42" i="23"/>
  <c r="BJ48" i="23"/>
  <c r="BJ41" i="23"/>
  <c r="BJ7" i="23"/>
  <c r="BJ6" i="23"/>
  <c r="BJ13" i="23"/>
  <c r="BJ76" i="23"/>
  <c r="BJ61" i="23"/>
  <c r="BJ29" i="23"/>
  <c r="BJ16" i="23"/>
  <c r="BJ69" i="23"/>
  <c r="BJ45" i="23"/>
  <c r="BJ125" i="23"/>
  <c r="BJ97" i="23"/>
  <c r="BJ84" i="23"/>
  <c r="BJ73" i="23"/>
  <c r="BJ60" i="23"/>
  <c r="BJ31" i="23"/>
  <c r="BJ38" i="23"/>
  <c r="BJ44" i="23"/>
  <c r="BJ37" i="23"/>
  <c r="BJ3" i="23"/>
  <c r="BJ4" i="23"/>
  <c r="BJ9" i="23"/>
  <c r="BJ117" i="23"/>
  <c r="BJ94" i="23"/>
  <c r="BJ79" i="23"/>
  <c r="BJ90" i="23"/>
  <c r="BJ36" i="23"/>
  <c r="BJ27" i="23"/>
  <c r="BJ86" i="23"/>
  <c r="BJ21" i="23"/>
  <c r="BJ81" i="23"/>
  <c r="BJ17" i="23"/>
  <c r="BJ115" i="23"/>
  <c r="BJ96" i="23"/>
  <c r="BJ83" i="23"/>
  <c r="BJ71" i="23"/>
  <c r="BJ70" i="23"/>
  <c r="BJ77" i="23"/>
  <c r="BJ40" i="23"/>
  <c r="BJ33" i="23"/>
  <c r="BJ28" i="23"/>
  <c r="BJ111" i="23"/>
  <c r="BJ67" i="23"/>
  <c r="BJ30" i="23"/>
  <c r="BJ85" i="23"/>
  <c r="BJ43" i="23"/>
  <c r="BJ95" i="23"/>
  <c r="BJ54" i="23"/>
  <c r="BJ14" i="23"/>
  <c r="BJ116" i="23"/>
  <c r="BJ46" i="23"/>
  <c r="BJ107" i="23"/>
  <c r="BJ75" i="23"/>
  <c r="BJ63" i="23"/>
  <c r="BJ62" i="23"/>
  <c r="BJ26" i="23"/>
  <c r="BJ32" i="23"/>
  <c r="BJ103" i="23"/>
  <c r="BJ112" i="23"/>
  <c r="BJ59" i="23"/>
  <c r="BJ52" i="23"/>
  <c r="BJ82" i="23"/>
  <c r="BJ18" i="23"/>
  <c r="BJ25" i="23"/>
  <c r="BJ120" i="23"/>
  <c r="BJ102" i="23"/>
  <c r="BJ49" i="23"/>
  <c r="BJ23" i="23"/>
  <c r="BJ106" i="23"/>
  <c r="BJ39" i="23"/>
  <c r="BJ10" i="23"/>
  <c r="BJ15" i="23"/>
  <c r="BJ104" i="23"/>
  <c r="BJ8" i="23"/>
  <c r="BJ99" i="23"/>
  <c r="BJ108" i="23"/>
  <c r="BJ50" i="23"/>
  <c r="BJ114" i="23"/>
  <c r="BJ92" i="23"/>
  <c r="BJ51" i="23"/>
  <c r="BJ68" i="23"/>
  <c r="BJ11" i="23"/>
  <c r="BJ55" i="23"/>
  <c r="BJ56" i="23"/>
  <c r="BJ24" i="23"/>
  <c r="BG55" i="23"/>
  <c r="BJ12" i="23"/>
  <c r="BJ80" i="23"/>
  <c r="BJ57" i="23"/>
  <c r="BJ88" i="23"/>
  <c r="BJ72" i="23"/>
  <c r="BJ65" i="23"/>
  <c r="BJ34" i="23"/>
  <c r="BJ113" i="23"/>
  <c r="BJ124" i="23"/>
  <c r="BJ101" i="23"/>
  <c r="BJ87" i="23"/>
  <c r="BJ74" i="23"/>
  <c r="BJ98" i="23"/>
  <c r="BJ100" i="23"/>
  <c r="BJ19" i="23"/>
  <c r="BJ121" i="23"/>
  <c r="BJ53" i="23"/>
  <c r="BJ20" i="23"/>
  <c r="BJ122" i="23"/>
  <c r="BJ110" i="23"/>
  <c r="BJ5" i="23"/>
  <c r="BJ22" i="23"/>
  <c r="BJ109" i="23"/>
  <c r="BJ118" i="23"/>
  <c r="BJ91" i="23"/>
  <c r="BJ66" i="23"/>
  <c r="BO14" i="23"/>
  <c r="BO25" i="23"/>
  <c r="BO97" i="23"/>
  <c r="BO27" i="23"/>
  <c r="BO20" i="23"/>
  <c r="BO52" i="23"/>
  <c r="BO8" i="23"/>
  <c r="BO119" i="23"/>
  <c r="BO75" i="23"/>
  <c r="BO96" i="23"/>
  <c r="BO64" i="23"/>
  <c r="BO95" i="23"/>
  <c r="BO42" i="23"/>
  <c r="BO83" i="23"/>
  <c r="BG85" i="23"/>
  <c r="BO57" i="23"/>
  <c r="BO51" i="23"/>
  <c r="BO77" i="23"/>
  <c r="BG119" i="23"/>
  <c r="BG18" i="23"/>
  <c r="BG91" i="23"/>
  <c r="BG11" i="23"/>
  <c r="BG61" i="23"/>
  <c r="BG6" i="23"/>
  <c r="BG21" i="23"/>
  <c r="BG42" i="23"/>
  <c r="BG16" i="23"/>
  <c r="BO111" i="23"/>
  <c r="BO81" i="23"/>
  <c r="BO44" i="23"/>
  <c r="BO47" i="23"/>
  <c r="BO26" i="23"/>
  <c r="BO91" i="23"/>
  <c r="BO38" i="23"/>
  <c r="BO46" i="23"/>
  <c r="BO99" i="23"/>
  <c r="BO86" i="23"/>
  <c r="BO79" i="23"/>
  <c r="BO76" i="23"/>
  <c r="BO48" i="23"/>
  <c r="BO21" i="23"/>
  <c r="BO122" i="23"/>
  <c r="BO110" i="23"/>
  <c r="BO123" i="23"/>
  <c r="BO54" i="23"/>
  <c r="BG12" i="23"/>
  <c r="BG29" i="23"/>
  <c r="BG86" i="23"/>
  <c r="BG107" i="23"/>
  <c r="BG38" i="23"/>
  <c r="BO84" i="23"/>
  <c r="BO23" i="23"/>
  <c r="BO32" i="23"/>
  <c r="BO88" i="23"/>
  <c r="BO17" i="23"/>
  <c r="BO113" i="23"/>
  <c r="BO74" i="23"/>
  <c r="BO101" i="23"/>
  <c r="BO16" i="23"/>
  <c r="BO70" i="23"/>
  <c r="BO100" i="23"/>
  <c r="BO92" i="23"/>
  <c r="BO22" i="23"/>
  <c r="BO45" i="23"/>
  <c r="BO53" i="23"/>
  <c r="BO82" i="23"/>
  <c r="BO59" i="23"/>
  <c r="BG58" i="23"/>
  <c r="BG10" i="23"/>
  <c r="BG25" i="23"/>
  <c r="BG13" i="23"/>
  <c r="BG95" i="23"/>
  <c r="BG4" i="23"/>
  <c r="BO112" i="23"/>
  <c r="BO65" i="23"/>
  <c r="BO28" i="23"/>
  <c r="BO62" i="23"/>
  <c r="BO118" i="23"/>
  <c r="BO49" i="23"/>
  <c r="BO5" i="23"/>
  <c r="BO90" i="23"/>
  <c r="BO61" i="23"/>
  <c r="BO50" i="23"/>
  <c r="BO12" i="23"/>
  <c r="BO104" i="23"/>
  <c r="BO56" i="23"/>
  <c r="BO3" i="23"/>
  <c r="BO67" i="23"/>
  <c r="BO58" i="23"/>
  <c r="BO124" i="23"/>
  <c r="BO125" i="23"/>
  <c r="BG98" i="23"/>
  <c r="BO107" i="23"/>
  <c r="BO69" i="23"/>
  <c r="BO33" i="23"/>
  <c r="BO105" i="23"/>
  <c r="BG69" i="23"/>
  <c r="BO80" i="23"/>
  <c r="BO31" i="23"/>
  <c r="BO35" i="23"/>
  <c r="BO18" i="23"/>
  <c r="BO106" i="23"/>
  <c r="BO36" i="23"/>
  <c r="BO4" i="23"/>
  <c r="BO29" i="23"/>
  <c r="BG27" i="23"/>
  <c r="BO55" i="23"/>
  <c r="BO103" i="23"/>
  <c r="BO98" i="23"/>
  <c r="BO108" i="23"/>
  <c r="BO109" i="23"/>
  <c r="BO6" i="23"/>
  <c r="BO78" i="23"/>
  <c r="BO13" i="23"/>
  <c r="BO87" i="23"/>
  <c r="BO41" i="23"/>
  <c r="BO93" i="23"/>
  <c r="BO68" i="23"/>
  <c r="BO10" i="23"/>
  <c r="BO34" i="23"/>
  <c r="BO63" i="23"/>
  <c r="BO71" i="23"/>
  <c r="BO39" i="23"/>
  <c r="BO37" i="23"/>
  <c r="BO19" i="23"/>
  <c r="BO43" i="23"/>
  <c r="BG19" i="23"/>
  <c r="BG31" i="23"/>
  <c r="BO85" i="23"/>
  <c r="BO60" i="23"/>
  <c r="BO40" i="23"/>
  <c r="BO66" i="23"/>
  <c r="BO9" i="23"/>
  <c r="BO116" i="23"/>
  <c r="BO117" i="23"/>
  <c r="BO11" i="23"/>
  <c r="BO120" i="23"/>
  <c r="BG104" i="23"/>
  <c r="BG76" i="23"/>
  <c r="BG90" i="23"/>
  <c r="BG103" i="23"/>
  <c r="BG35" i="23"/>
  <c r="BG113" i="23"/>
  <c r="BG120" i="23"/>
  <c r="BO115" i="23"/>
  <c r="BO89" i="23"/>
  <c r="BO7" i="23"/>
  <c r="BO24" i="23"/>
  <c r="BO102" i="23"/>
  <c r="BO72" i="23"/>
  <c r="BO30" i="23"/>
  <c r="BO114" i="23"/>
  <c r="BO73" i="23"/>
  <c r="BO94" i="23"/>
  <c r="BG116" i="23"/>
  <c r="BG67" i="23"/>
  <c r="BG80" i="23"/>
  <c r="BG28" i="23"/>
  <c r="BG36" i="23"/>
  <c r="BG106" i="23"/>
  <c r="BG33" i="23"/>
  <c r="BG102" i="23"/>
  <c r="BG59" i="23"/>
  <c r="BG52" i="23"/>
  <c r="BG47" i="23"/>
  <c r="BG77" i="23"/>
  <c r="BG53" i="23"/>
  <c r="BG44" i="23"/>
  <c r="BG94" i="23"/>
  <c r="BG43" i="23"/>
  <c r="BG87" i="23"/>
  <c r="BG99" i="23"/>
  <c r="BG117" i="23"/>
  <c r="BG57" i="23"/>
  <c r="BG7" i="23"/>
  <c r="BG50" i="23"/>
  <c r="BG73" i="23"/>
  <c r="BG32" i="23"/>
  <c r="BG125" i="23"/>
  <c r="BG88" i="23"/>
  <c r="BG51" i="23"/>
  <c r="BG40" i="23"/>
  <c r="BG101" i="23"/>
  <c r="BG8" i="23"/>
  <c r="BG109" i="23"/>
  <c r="BG66" i="23"/>
  <c r="BG114" i="23"/>
  <c r="BG81" i="23"/>
  <c r="BG71" i="23"/>
  <c r="BG115" i="23"/>
  <c r="BG56" i="23"/>
  <c r="BG111" i="23"/>
  <c r="BG45" i="23"/>
  <c r="BG82" i="23"/>
  <c r="BG63" i="23"/>
  <c r="BG41" i="23"/>
  <c r="BG26" i="23"/>
  <c r="BG112" i="23"/>
  <c r="BG49" i="23"/>
  <c r="BG123" i="23"/>
  <c r="BG92" i="23"/>
  <c r="BG14" i="23"/>
  <c r="BG9" i="23"/>
  <c r="BG37" i="23"/>
  <c r="BG83" i="23"/>
  <c r="BG24" i="23"/>
  <c r="BG118" i="23"/>
  <c r="BG105" i="23"/>
  <c r="BG60" i="23"/>
  <c r="BG84" i="23"/>
  <c r="BG70" i="23"/>
  <c r="BG65" i="23"/>
  <c r="BG15" i="23"/>
  <c r="BG22" i="23"/>
  <c r="BG110" i="23"/>
  <c r="BG34" i="23"/>
  <c r="BG39" i="23"/>
  <c r="BG74" i="23"/>
  <c r="BG5" i="23"/>
  <c r="BG20" i="23"/>
  <c r="BG96" i="23"/>
  <c r="BG89" i="23"/>
  <c r="BG64" i="23"/>
  <c r="BG62" i="23"/>
  <c r="BG17" i="23"/>
  <c r="BG121" i="23"/>
  <c r="BG46" i="23"/>
  <c r="BG97" i="23"/>
  <c r="BG48" i="23"/>
  <c r="BG79" i="23"/>
  <c r="BG100" i="23"/>
  <c r="BG68" i="23"/>
  <c r="BG3" i="23"/>
  <c r="BG54" i="23"/>
  <c r="BG124" i="23"/>
  <c r="BG108" i="23"/>
  <c r="BG30" i="23"/>
  <c r="BG78" i="23"/>
  <c r="BG72" i="23"/>
  <c r="BG23" i="23"/>
  <c r="BG122" i="23"/>
  <c r="BJ126" i="23" l="1"/>
  <c r="BO126" i="23"/>
  <c r="BG126" i="23"/>
  <c r="DS95" i="1" l="1"/>
  <c r="DS93" i="1"/>
  <c r="DS74" i="1"/>
  <c r="DS76" i="1"/>
  <c r="DR74" i="1"/>
  <c r="DS57" i="1"/>
  <c r="DS55" i="1"/>
  <c r="DS37" i="1"/>
  <c r="DS36" i="1"/>
  <c r="DS20" i="1"/>
  <c r="DS19" i="1"/>
  <c r="DS18" i="1"/>
  <c r="DR38" i="1" l="1"/>
  <c r="DR76" i="1"/>
  <c r="DR57" i="1"/>
  <c r="DR56" i="1"/>
  <c r="DR55" i="1"/>
  <c r="DR37" i="1"/>
  <c r="DR36" i="1"/>
  <c r="DR95" i="1"/>
  <c r="DR94" i="1"/>
  <c r="DR93" i="1"/>
  <c r="DR20" i="1"/>
  <c r="DR19" i="1"/>
  <c r="DR18" i="1"/>
  <c r="DQ38" i="1" l="1"/>
  <c r="DQ36" i="1"/>
  <c r="DQ76" i="1" l="1"/>
  <c r="DQ74" i="1"/>
  <c r="DQ57" i="1" l="1"/>
  <c r="DQ56" i="1"/>
  <c r="DQ55" i="1"/>
  <c r="DQ95" i="1"/>
  <c r="DQ94" i="1"/>
  <c r="DQ93" i="1"/>
  <c r="DQ20" i="1"/>
  <c r="DQ19" i="1"/>
  <c r="DQ18" i="1"/>
  <c r="DP74" i="1" l="1"/>
  <c r="DP76" i="1"/>
  <c r="DP57" i="1" l="1"/>
  <c r="DP55" i="1"/>
  <c r="DP38" i="1"/>
  <c r="DP37" i="1"/>
  <c r="DP36" i="1"/>
  <c r="DP95" i="1"/>
  <c r="DP93" i="1"/>
  <c r="DP19" i="1"/>
  <c r="DP20" i="1"/>
  <c r="DP18" i="1"/>
  <c r="DO76" i="1" l="1"/>
  <c r="DO74" i="1"/>
  <c r="DO95" i="1" l="1"/>
  <c r="DO94" i="1"/>
  <c r="DO93" i="1"/>
  <c r="DO57" i="1"/>
  <c r="DO56" i="1"/>
  <c r="DO55" i="1"/>
  <c r="DO38" i="1"/>
  <c r="DO37" i="1"/>
  <c r="DO36" i="1"/>
  <c r="DO20" i="1"/>
  <c r="DO19" i="1"/>
  <c r="DO18" i="1"/>
  <c r="DN95" i="1" l="1"/>
  <c r="DN76" i="1" l="1"/>
  <c r="DN74" i="1"/>
  <c r="DN38" i="1"/>
  <c r="DN37" i="1"/>
  <c r="DN36" i="1"/>
  <c r="DN19" i="1" l="1"/>
  <c r="DN18" i="1"/>
  <c r="DN57" i="1"/>
  <c r="DN56" i="1"/>
  <c r="DN55" i="1"/>
  <c r="DN94" i="1"/>
  <c r="DN93" i="1"/>
  <c r="DN20" i="1"/>
  <c r="DM20" i="1" l="1"/>
  <c r="DM19" i="1"/>
  <c r="DM18" i="1"/>
  <c r="DM76" i="1"/>
  <c r="DM74" i="1"/>
  <c r="DM57" i="1"/>
  <c r="DM56" i="1"/>
  <c r="DM55" i="1"/>
  <c r="DM95" i="1" l="1"/>
  <c r="DM93" i="1"/>
  <c r="DM38" i="1"/>
  <c r="DM37" i="1"/>
  <c r="DM36" i="1"/>
  <c r="BR3" i="16" l="1"/>
  <c r="DL20" i="1"/>
  <c r="DL38" i="1"/>
  <c r="DL36" i="1"/>
  <c r="DL18" i="1"/>
  <c r="DL19" i="1" l="1"/>
  <c r="DL76" i="1"/>
  <c r="DL74" i="1"/>
  <c r="DL57" i="1"/>
  <c r="DL56" i="1"/>
  <c r="DL55" i="1"/>
  <c r="DL94" i="1"/>
  <c r="DL95" i="1"/>
  <c r="DL93" i="1"/>
  <c r="DK38" i="1" l="1"/>
  <c r="DK57" i="1"/>
  <c r="DK37" i="1"/>
  <c r="DK36" i="1"/>
  <c r="DK20" i="1" l="1"/>
  <c r="DK19" i="1"/>
  <c r="DK18" i="1"/>
  <c r="DK95" i="1" l="1"/>
  <c r="DK55" i="1"/>
  <c r="DK93" i="1"/>
  <c r="DK76" i="1"/>
  <c r="DK74" i="1"/>
  <c r="DJ95" i="1" l="1"/>
  <c r="DJ76" i="1"/>
  <c r="DJ38" i="1"/>
  <c r="DJ57" i="1"/>
  <c r="DI76" i="1"/>
  <c r="DJ74" i="1"/>
  <c r="DJ93" i="1"/>
  <c r="DJ55" i="1"/>
  <c r="DJ37" i="1"/>
  <c r="DJ36" i="1"/>
  <c r="DJ20" i="1"/>
  <c r="DI20" i="1"/>
  <c r="DJ19" i="1"/>
  <c r="DJ18" i="1"/>
  <c r="DJ94" i="1"/>
  <c r="DK94" i="1"/>
  <c r="DM94" i="1"/>
  <c r="DP94" i="1"/>
  <c r="DS94" i="1"/>
  <c r="DJ56" i="1"/>
  <c r="DK56" i="1"/>
  <c r="DP56" i="1"/>
  <c r="DS56" i="1"/>
  <c r="DT56" i="1"/>
  <c r="DU56" i="1"/>
  <c r="DL37" i="1"/>
  <c r="DQ37" i="1"/>
  <c r="CW20" i="1" l="1"/>
  <c r="DI18" i="1"/>
  <c r="FG33" i="1" l="1"/>
  <c r="DI95" i="1" l="1"/>
  <c r="DI94" i="1"/>
  <c r="DI93" i="1"/>
  <c r="DI74" i="1" l="1"/>
  <c r="DI57" i="1"/>
  <c r="DI56" i="1"/>
  <c r="DI55" i="1"/>
  <c r="DI38" i="1"/>
  <c r="DI37" i="1"/>
  <c r="DI36" i="1"/>
  <c r="DI19" i="1" l="1"/>
  <c r="DH57" i="1" l="1"/>
  <c r="DH56" i="1"/>
  <c r="DH55" i="1"/>
  <c r="DH95" i="1"/>
  <c r="DH76" i="1"/>
  <c r="DH74" i="1"/>
  <c r="DH20" i="1"/>
  <c r="DH19" i="1"/>
  <c r="DH18" i="1"/>
  <c r="DH94" i="1" l="1"/>
  <c r="DH93" i="1"/>
  <c r="DH38" i="1"/>
  <c r="DH37" i="1"/>
  <c r="DH36" i="1"/>
  <c r="DG74" i="1" l="1"/>
  <c r="DG95" i="1" l="1"/>
  <c r="DG57" i="1"/>
  <c r="DG38" i="1"/>
  <c r="DG37" i="1"/>
  <c r="DG36" i="1"/>
  <c r="DG56" i="1"/>
  <c r="DG55" i="1"/>
  <c r="DG94" i="1"/>
  <c r="DG93" i="1"/>
  <c r="DG76" i="1"/>
  <c r="DG20" i="1" l="1"/>
  <c r="DG18" i="1"/>
  <c r="DG19" i="1"/>
  <c r="DF57" i="1" l="1"/>
  <c r="DF38" i="1"/>
  <c r="DF37" i="1"/>
  <c r="DF36" i="1"/>
  <c r="DF76" i="1" l="1"/>
  <c r="DF95" i="1" l="1"/>
  <c r="DF20" i="1"/>
  <c r="DF94" i="1" l="1"/>
  <c r="DF93" i="1"/>
  <c r="DF56" i="1"/>
  <c r="DF55" i="1"/>
  <c r="DF19" i="1"/>
  <c r="DF18" i="1"/>
  <c r="FG66" i="1" l="1"/>
  <c r="DE20" i="1"/>
  <c r="DE38" i="1"/>
  <c r="DE57" i="1"/>
  <c r="DE95" i="1"/>
  <c r="DB116" i="1"/>
  <c r="DE37" i="1"/>
  <c r="DE36" i="1"/>
  <c r="DE19" i="1" l="1"/>
  <c r="DE18" i="1"/>
  <c r="DE56" i="1"/>
  <c r="DE55" i="1"/>
  <c r="DE94" i="1"/>
  <c r="DE93" i="1"/>
  <c r="FH24" i="1" l="1"/>
  <c r="FH25" i="1"/>
  <c r="FH26" i="1"/>
  <c r="FH27" i="1"/>
  <c r="FH28" i="1"/>
  <c r="FH29" i="1"/>
  <c r="FH30" i="1"/>
  <c r="FH31" i="1"/>
  <c r="FH32" i="1"/>
  <c r="FH33" i="1"/>
  <c r="FG35" i="1"/>
  <c r="FG32" i="1"/>
  <c r="FG31" i="1"/>
  <c r="FG29" i="1"/>
  <c r="FG28" i="1"/>
  <c r="FG27" i="1"/>
  <c r="FG24" i="1"/>
  <c r="FG72" i="1"/>
  <c r="FG71" i="1"/>
  <c r="FG68" i="1"/>
  <c r="FG64" i="1"/>
  <c r="FG63" i="1"/>
  <c r="FH35" i="1" l="1"/>
  <c r="FI31" i="1" s="1"/>
  <c r="FI45" i="1"/>
  <c r="FG67" i="1"/>
  <c r="FG30" i="1"/>
  <c r="FG26" i="1"/>
  <c r="FG65" i="1"/>
  <c r="FG69" i="1"/>
  <c r="FG62" i="1"/>
  <c r="FG70" i="1"/>
  <c r="FI33" i="1" l="1"/>
  <c r="FI32" i="1"/>
  <c r="FI28" i="1"/>
  <c r="FI29" i="1"/>
  <c r="FI24" i="1"/>
  <c r="FI26" i="1"/>
  <c r="FI27" i="1"/>
  <c r="FI34" i="1"/>
  <c r="FI23" i="1"/>
  <c r="FI25" i="1"/>
  <c r="FI30" i="1"/>
  <c r="FI53" i="1"/>
  <c r="FI49" i="1"/>
  <c r="FI46" i="1"/>
  <c r="FI44" i="1"/>
  <c r="FI50" i="1"/>
  <c r="FI47" i="1"/>
  <c r="FI48" i="1"/>
  <c r="FI51" i="1"/>
  <c r="FI52" i="1"/>
  <c r="CF4" i="16"/>
  <c r="CF5" i="16"/>
  <c r="CF6" i="16"/>
  <c r="CF7" i="16"/>
  <c r="CF8" i="16"/>
  <c r="CF9" i="16"/>
  <c r="CF10" i="16"/>
  <c r="CF11" i="16"/>
  <c r="CF12" i="16"/>
  <c r="CF13" i="16"/>
  <c r="CF14" i="16"/>
  <c r="CF15" i="16"/>
  <c r="CF16" i="16"/>
  <c r="CF17" i="16"/>
  <c r="CF18" i="16"/>
  <c r="CF19" i="16"/>
  <c r="CF20" i="16"/>
  <c r="CF21" i="16"/>
  <c r="CF22" i="16"/>
  <c r="CF23" i="16"/>
  <c r="CF24" i="16"/>
  <c r="CF25" i="16"/>
  <c r="CF26" i="16"/>
  <c r="CF27" i="16"/>
  <c r="CF28" i="16"/>
  <c r="CF29" i="16"/>
  <c r="CF30" i="16"/>
  <c r="CF31" i="16"/>
  <c r="CF32" i="16"/>
  <c r="CF33" i="16"/>
  <c r="CF34" i="16"/>
  <c r="CF35" i="16"/>
  <c r="CF36" i="16"/>
  <c r="CF37" i="16"/>
  <c r="CF38" i="16"/>
  <c r="CF39" i="16"/>
  <c r="CF40" i="16"/>
  <c r="CF41" i="16"/>
  <c r="CF42" i="16"/>
  <c r="CF43" i="16"/>
  <c r="CF44" i="16"/>
  <c r="CF45" i="16"/>
  <c r="CF46" i="16"/>
  <c r="CF47" i="16"/>
  <c r="CF48" i="16"/>
  <c r="CF49" i="16"/>
  <c r="CF50" i="16"/>
  <c r="CF51" i="16"/>
  <c r="CF52" i="16"/>
  <c r="CF53" i="16"/>
  <c r="CF54" i="16"/>
  <c r="CF55" i="16"/>
  <c r="CF56" i="16"/>
  <c r="CF57" i="16"/>
  <c r="CF58" i="16"/>
  <c r="CF59" i="16"/>
  <c r="CF60" i="16"/>
  <c r="CF61" i="16"/>
  <c r="CF62" i="16"/>
  <c r="CF63" i="16"/>
  <c r="CF64" i="16"/>
  <c r="CF65" i="16"/>
  <c r="CF66" i="16"/>
  <c r="CF67" i="16"/>
  <c r="CF68" i="16"/>
  <c r="CF69" i="16"/>
  <c r="CF70" i="16"/>
  <c r="CF71" i="16"/>
  <c r="CF72" i="16"/>
  <c r="CF73" i="16"/>
  <c r="CF74" i="16"/>
  <c r="CF75" i="16"/>
  <c r="CF76" i="16"/>
  <c r="CF77" i="16"/>
  <c r="CF78" i="16"/>
  <c r="CF79" i="16"/>
  <c r="CF80" i="16"/>
  <c r="CF81" i="16"/>
  <c r="CF82" i="16"/>
  <c r="CF83" i="16"/>
  <c r="CF84" i="16"/>
  <c r="CF85" i="16"/>
  <c r="CF86" i="16"/>
  <c r="CF87" i="16"/>
  <c r="CF88" i="16"/>
  <c r="CF89" i="16"/>
  <c r="CF90" i="16"/>
  <c r="CF91" i="16"/>
  <c r="CF92" i="16"/>
  <c r="CF93" i="16"/>
  <c r="CF94" i="16"/>
  <c r="CF95" i="16"/>
  <c r="CF96" i="16"/>
  <c r="CF97" i="16"/>
  <c r="CF98" i="16"/>
  <c r="CF99" i="16"/>
  <c r="CF100" i="16"/>
  <c r="CF101" i="16"/>
  <c r="CF102" i="16"/>
  <c r="CF103" i="16"/>
  <c r="CF104" i="16"/>
  <c r="CF105" i="16"/>
  <c r="CF106" i="16"/>
  <c r="CF107" i="16"/>
  <c r="CF108" i="16"/>
  <c r="CF109" i="16"/>
  <c r="CF110" i="16"/>
  <c r="CF111" i="16"/>
  <c r="CF112" i="16"/>
  <c r="CF113" i="16"/>
  <c r="CF114" i="16"/>
  <c r="CF115" i="16"/>
  <c r="CF116" i="16"/>
  <c r="CF117" i="16"/>
  <c r="CF118" i="16"/>
  <c r="CF119" i="16"/>
  <c r="CF120" i="16"/>
  <c r="CF121" i="16"/>
  <c r="CF122" i="16"/>
  <c r="CF123" i="16"/>
  <c r="CF124" i="16"/>
  <c r="CF125" i="16"/>
  <c r="CF3" i="16"/>
  <c r="CE4" i="16"/>
  <c r="CE5" i="16"/>
  <c r="CE6" i="16"/>
  <c r="CE7" i="16"/>
  <c r="CE8" i="16"/>
  <c r="CE9" i="16"/>
  <c r="CE10" i="16"/>
  <c r="CE11" i="16"/>
  <c r="CE12" i="16"/>
  <c r="CE13" i="16"/>
  <c r="CE14" i="16"/>
  <c r="CE15" i="16"/>
  <c r="CE16" i="16"/>
  <c r="CE17" i="16"/>
  <c r="CE18" i="16"/>
  <c r="CE19" i="16"/>
  <c r="CE20" i="16"/>
  <c r="CE21" i="16"/>
  <c r="CE22" i="16"/>
  <c r="CE23" i="16"/>
  <c r="CE24" i="16"/>
  <c r="CE25" i="16"/>
  <c r="CE26" i="16"/>
  <c r="CE27" i="16"/>
  <c r="CE28" i="16"/>
  <c r="CE29" i="16"/>
  <c r="CE30" i="16"/>
  <c r="CE31" i="16"/>
  <c r="CE32" i="16"/>
  <c r="CE33" i="16"/>
  <c r="CE34" i="16"/>
  <c r="CE35" i="16"/>
  <c r="CE36" i="16"/>
  <c r="CE37" i="16"/>
  <c r="CE38" i="16"/>
  <c r="CE39" i="16"/>
  <c r="CE40" i="16"/>
  <c r="CE41" i="16"/>
  <c r="CE42" i="16"/>
  <c r="CE43" i="16"/>
  <c r="CE44" i="16"/>
  <c r="CE45" i="16"/>
  <c r="CE46" i="16"/>
  <c r="CE47" i="16"/>
  <c r="CE48" i="16"/>
  <c r="CE49" i="16"/>
  <c r="CE50" i="16"/>
  <c r="CE51" i="16"/>
  <c r="CE52" i="16"/>
  <c r="CE53" i="16"/>
  <c r="CE54" i="16"/>
  <c r="CE55" i="16"/>
  <c r="CE56" i="16"/>
  <c r="CE57" i="16"/>
  <c r="CE58" i="16"/>
  <c r="CE59" i="16"/>
  <c r="CE60" i="16"/>
  <c r="CE61" i="16"/>
  <c r="CE62" i="16"/>
  <c r="CE63" i="16"/>
  <c r="CE64" i="16"/>
  <c r="CE65" i="16"/>
  <c r="CE66" i="16"/>
  <c r="CE67" i="16"/>
  <c r="CE68" i="16"/>
  <c r="CE69" i="16"/>
  <c r="CE70" i="16"/>
  <c r="CE71" i="16"/>
  <c r="CE72" i="16"/>
  <c r="CE73" i="16"/>
  <c r="CE74" i="16"/>
  <c r="CE75" i="16"/>
  <c r="CE76" i="16"/>
  <c r="CE77" i="16"/>
  <c r="CE78" i="16"/>
  <c r="CE79" i="16"/>
  <c r="CE80" i="16"/>
  <c r="CE81" i="16"/>
  <c r="CE82" i="16"/>
  <c r="CE83" i="16"/>
  <c r="CE84" i="16"/>
  <c r="CE85" i="16"/>
  <c r="CE86" i="16"/>
  <c r="CE87" i="16"/>
  <c r="CE88" i="16"/>
  <c r="CE89" i="16"/>
  <c r="CE90" i="16"/>
  <c r="CE91" i="16"/>
  <c r="CE92" i="16"/>
  <c r="CE93" i="16"/>
  <c r="CE94" i="16"/>
  <c r="CE95" i="16"/>
  <c r="CE96" i="16"/>
  <c r="CE97" i="16"/>
  <c r="CE98" i="16"/>
  <c r="CE99" i="16"/>
  <c r="CE100" i="16"/>
  <c r="CE101" i="16"/>
  <c r="CE102" i="16"/>
  <c r="CE103" i="16"/>
  <c r="CE104" i="16"/>
  <c r="CE105" i="16"/>
  <c r="CE106" i="16"/>
  <c r="CE107" i="16"/>
  <c r="CE108" i="16"/>
  <c r="CE109" i="16"/>
  <c r="CE110" i="16"/>
  <c r="CE111" i="16"/>
  <c r="CE112" i="16"/>
  <c r="CE113" i="16"/>
  <c r="CE114" i="16"/>
  <c r="CE115" i="16"/>
  <c r="CE116" i="16"/>
  <c r="CE117" i="16"/>
  <c r="CE118" i="16"/>
  <c r="CE119" i="16"/>
  <c r="CE120" i="16"/>
  <c r="CE121" i="16"/>
  <c r="CE122" i="16"/>
  <c r="CE123" i="16"/>
  <c r="CE124" i="16"/>
  <c r="CE125" i="16"/>
  <c r="CE3" i="16"/>
  <c r="DD20" i="1"/>
  <c r="FP111" i="1"/>
  <c r="FP100" i="1"/>
  <c r="FP101" i="1"/>
  <c r="FP102" i="1"/>
  <c r="FP103" i="1"/>
  <c r="FP104" i="1"/>
  <c r="FP105" i="1"/>
  <c r="FP106" i="1"/>
  <c r="FP107" i="1"/>
  <c r="FP108" i="1"/>
  <c r="FP109" i="1"/>
  <c r="FP110" i="1"/>
  <c r="FP99" i="1"/>
  <c r="FO100" i="1"/>
  <c r="FO101" i="1"/>
  <c r="FO102" i="1"/>
  <c r="FO103" i="1"/>
  <c r="FO104" i="1"/>
  <c r="FO105" i="1"/>
  <c r="FO106" i="1"/>
  <c r="FO107" i="1"/>
  <c r="FO108" i="1"/>
  <c r="FO109" i="1"/>
  <c r="FO110" i="1"/>
  <c r="FO111" i="1"/>
  <c r="FO99" i="1"/>
  <c r="DD38" i="1"/>
  <c r="DD57" i="1"/>
  <c r="DD76" i="1"/>
  <c r="DD95" i="1"/>
  <c r="DD37" i="1"/>
  <c r="DD36" i="1"/>
  <c r="CG110" i="16" l="1"/>
  <c r="CG78" i="16"/>
  <c r="CG14" i="16"/>
  <c r="CG46" i="16"/>
  <c r="FQ109" i="1"/>
  <c r="FQ108" i="1"/>
  <c r="FQ100" i="1"/>
  <c r="FQ103" i="1"/>
  <c r="FR111" i="1"/>
  <c r="FS111" i="1" s="1"/>
  <c r="FR99" i="1"/>
  <c r="FR103" i="1"/>
  <c r="FQ99" i="1"/>
  <c r="FR107" i="1"/>
  <c r="FQ107" i="1"/>
  <c r="CG3" i="16"/>
  <c r="CG122" i="16"/>
  <c r="CG118" i="16"/>
  <c r="CG114" i="16"/>
  <c r="CG106" i="16"/>
  <c r="CG102" i="16"/>
  <c r="CG98" i="16"/>
  <c r="CG94" i="16"/>
  <c r="CG90" i="16"/>
  <c r="CG86" i="16"/>
  <c r="CG82" i="16"/>
  <c r="CG74" i="16"/>
  <c r="CG66" i="16"/>
  <c r="CG62" i="16"/>
  <c r="CG50" i="16"/>
  <c r="CG34" i="16"/>
  <c r="CG30" i="16"/>
  <c r="CG18" i="16"/>
  <c r="FQ111" i="1"/>
  <c r="CG121" i="16"/>
  <c r="CG117" i="16"/>
  <c r="CG113" i="16"/>
  <c r="CG109" i="16"/>
  <c r="CG105" i="16"/>
  <c r="CG101" i="16"/>
  <c r="CG97" i="16"/>
  <c r="CG93" i="16"/>
  <c r="CG89" i="16"/>
  <c r="CG85" i="16"/>
  <c r="CG81" i="16"/>
  <c r="CG77" i="16"/>
  <c r="CG73" i="16"/>
  <c r="CG69" i="16"/>
  <c r="CG65" i="16"/>
  <c r="CG61" i="16"/>
  <c r="CG57" i="16"/>
  <c r="CG53" i="16"/>
  <c r="CG49" i="16"/>
  <c r="CG45" i="16"/>
  <c r="CG41" i="16"/>
  <c r="CG37" i="16"/>
  <c r="CG33" i="16"/>
  <c r="CG29" i="16"/>
  <c r="CG25" i="16"/>
  <c r="CG21" i="16"/>
  <c r="CG17" i="16"/>
  <c r="CG13" i="16"/>
  <c r="CG9" i="16"/>
  <c r="CG5" i="16"/>
  <c r="CG124" i="16"/>
  <c r="CG120" i="16"/>
  <c r="CG116" i="16"/>
  <c r="CG112" i="16"/>
  <c r="CG108" i="16"/>
  <c r="CG104" i="16"/>
  <c r="CG100" i="16"/>
  <c r="CG96" i="16"/>
  <c r="CG92" i="16"/>
  <c r="CG88" i="16"/>
  <c r="CG84" i="16"/>
  <c r="CG80" i="16"/>
  <c r="CG76" i="16"/>
  <c r="CG72" i="16"/>
  <c r="CG68" i="16"/>
  <c r="CG64" i="16"/>
  <c r="CG60" i="16"/>
  <c r="CG56" i="16"/>
  <c r="CG52" i="16"/>
  <c r="CG48" i="16"/>
  <c r="CG44" i="16"/>
  <c r="CG40" i="16"/>
  <c r="CG36" i="16"/>
  <c r="CG32" i="16"/>
  <c r="CG28" i="16"/>
  <c r="CG24" i="16"/>
  <c r="CG20" i="16"/>
  <c r="CG16" i="16"/>
  <c r="CG12" i="16"/>
  <c r="CG8" i="16"/>
  <c r="CG4" i="16"/>
  <c r="FR108" i="1"/>
  <c r="FR104" i="1"/>
  <c r="FS104" i="1" s="1"/>
  <c r="FR100" i="1"/>
  <c r="FQ104" i="1"/>
  <c r="CG123" i="16"/>
  <c r="CG119" i="16"/>
  <c r="CG115" i="16"/>
  <c r="CG111" i="16"/>
  <c r="CG107" i="16"/>
  <c r="CG103" i="16"/>
  <c r="CG99" i="16"/>
  <c r="CG95" i="16"/>
  <c r="CG91" i="16"/>
  <c r="CG87" i="16"/>
  <c r="CG83" i="16"/>
  <c r="CG79" i="16"/>
  <c r="CG75" i="16"/>
  <c r="CG71" i="16"/>
  <c r="CG67" i="16"/>
  <c r="CG63" i="16"/>
  <c r="CG59" i="16"/>
  <c r="CG55" i="16"/>
  <c r="CG51" i="16"/>
  <c r="CG47" i="16"/>
  <c r="CG43" i="16"/>
  <c r="CG39" i="16"/>
  <c r="CG35" i="16"/>
  <c r="CG31" i="16"/>
  <c r="CG27" i="16"/>
  <c r="CG23" i="16"/>
  <c r="CG19" i="16"/>
  <c r="CG15" i="16"/>
  <c r="CG11" i="16"/>
  <c r="CG7" i="16"/>
  <c r="CG70" i="16"/>
  <c r="CG58" i="16"/>
  <c r="CG54" i="16"/>
  <c r="CG42" i="16"/>
  <c r="CG38" i="16"/>
  <c r="CG26" i="16"/>
  <c r="CG22" i="16"/>
  <c r="CG10" i="16"/>
  <c r="CG6" i="16"/>
  <c r="CG125" i="16"/>
  <c r="FQ106" i="1"/>
  <c r="FQ110" i="1"/>
  <c r="FQ102" i="1"/>
  <c r="FR110" i="1"/>
  <c r="FR102" i="1"/>
  <c r="FR109" i="1"/>
  <c r="FR105" i="1"/>
  <c r="FR101" i="1"/>
  <c r="FQ101" i="1"/>
  <c r="FQ105" i="1"/>
  <c r="FR106" i="1"/>
  <c r="DD94" i="1"/>
  <c r="DD93" i="1"/>
  <c r="DD75" i="1"/>
  <c r="DD74" i="1"/>
  <c r="DD55" i="1"/>
  <c r="DD56" i="1"/>
  <c r="DD18" i="1"/>
  <c r="DD19" i="1"/>
  <c r="FS106" i="1" l="1"/>
  <c r="FS102" i="1"/>
  <c r="FS108" i="1"/>
  <c r="FS110" i="1"/>
  <c r="FS105" i="1"/>
  <c r="FS99" i="1"/>
  <c r="FS101" i="1"/>
  <c r="FS103" i="1"/>
  <c r="FS107" i="1"/>
  <c r="FS109" i="1"/>
  <c r="FS100" i="1"/>
  <c r="BS3" i="16" l="1"/>
  <c r="BT3" i="16" s="1"/>
  <c r="BS114" i="16" l="1"/>
  <c r="BS115" i="16"/>
  <c r="BS116" i="16"/>
  <c r="BS117" i="16"/>
  <c r="BS118" i="16"/>
  <c r="BS119" i="16"/>
  <c r="BS120" i="16"/>
  <c r="BS121" i="16"/>
  <c r="BS122" i="16"/>
  <c r="BS123" i="16"/>
  <c r="BS124" i="16"/>
  <c r="BS125" i="16"/>
  <c r="BR114" i="16"/>
  <c r="BR115" i="16"/>
  <c r="BR116" i="16"/>
  <c r="BR117" i="16"/>
  <c r="BR118" i="16"/>
  <c r="BR119" i="16"/>
  <c r="BR120" i="16"/>
  <c r="BR121" i="16"/>
  <c r="BR122" i="16"/>
  <c r="BR123" i="16"/>
  <c r="BR124" i="16"/>
  <c r="BR125" i="16"/>
  <c r="BR101" i="16"/>
  <c r="BR102" i="16"/>
  <c r="BR103" i="16"/>
  <c r="BR104" i="16"/>
  <c r="BR105" i="16"/>
  <c r="BR106" i="16"/>
  <c r="BR107" i="16"/>
  <c r="BR108" i="16"/>
  <c r="BR109" i="16"/>
  <c r="BR110" i="16"/>
  <c r="BR111" i="16"/>
  <c r="BR112" i="16"/>
  <c r="BR113" i="16"/>
  <c r="B126" i="16"/>
  <c r="BR4" i="16"/>
  <c r="BS4" i="16"/>
  <c r="BR5" i="16"/>
  <c r="BS5" i="16"/>
  <c r="BR6" i="16"/>
  <c r="BS6" i="16"/>
  <c r="BR7" i="16"/>
  <c r="BS7" i="16"/>
  <c r="BR8" i="16"/>
  <c r="BS8" i="16"/>
  <c r="BR9" i="16"/>
  <c r="BS9" i="16"/>
  <c r="BR10" i="16"/>
  <c r="BS10" i="16"/>
  <c r="BR11" i="16"/>
  <c r="BS11" i="16"/>
  <c r="BR12" i="16"/>
  <c r="BS12" i="16"/>
  <c r="BR13" i="16"/>
  <c r="BS13" i="16"/>
  <c r="BR14" i="16"/>
  <c r="BS14" i="16"/>
  <c r="BR15" i="16"/>
  <c r="BS15" i="16"/>
  <c r="BR16" i="16"/>
  <c r="BS16" i="16"/>
  <c r="BR17" i="16"/>
  <c r="BS17" i="16"/>
  <c r="BR18" i="16"/>
  <c r="BS18" i="16"/>
  <c r="BR19" i="16"/>
  <c r="BS19" i="16"/>
  <c r="BR20" i="16"/>
  <c r="BS20" i="16"/>
  <c r="BR21" i="16"/>
  <c r="BS21" i="16"/>
  <c r="BR22" i="16"/>
  <c r="BS22" i="16"/>
  <c r="BR23" i="16"/>
  <c r="BS23" i="16"/>
  <c r="BR24" i="16"/>
  <c r="BS24" i="16"/>
  <c r="BR25" i="16"/>
  <c r="BS25" i="16"/>
  <c r="BR26" i="16"/>
  <c r="BS26" i="16"/>
  <c r="BR27" i="16"/>
  <c r="BS27" i="16"/>
  <c r="BR28" i="16"/>
  <c r="BS28" i="16"/>
  <c r="BR29" i="16"/>
  <c r="BS29" i="16"/>
  <c r="BR30" i="16"/>
  <c r="BS30" i="16"/>
  <c r="BR31" i="16"/>
  <c r="BS31" i="16"/>
  <c r="BR32" i="16"/>
  <c r="BS32" i="16"/>
  <c r="BR33" i="16"/>
  <c r="BS33" i="16"/>
  <c r="BR34" i="16"/>
  <c r="BS34" i="16"/>
  <c r="BR35" i="16"/>
  <c r="BS35" i="16"/>
  <c r="BR36" i="16"/>
  <c r="BS36" i="16"/>
  <c r="BR37" i="16"/>
  <c r="BS37" i="16"/>
  <c r="BR38" i="16"/>
  <c r="BS38" i="16"/>
  <c r="BR39" i="16"/>
  <c r="BS39" i="16"/>
  <c r="BR40" i="16"/>
  <c r="BS40" i="16"/>
  <c r="BR41" i="16"/>
  <c r="BS41" i="16"/>
  <c r="BR42" i="16"/>
  <c r="BS42" i="16"/>
  <c r="BR43" i="16"/>
  <c r="BS43" i="16"/>
  <c r="BR44" i="16"/>
  <c r="BS44" i="16"/>
  <c r="BR45" i="16"/>
  <c r="BS45" i="16"/>
  <c r="BR46" i="16"/>
  <c r="BS46" i="16"/>
  <c r="BR47" i="16"/>
  <c r="BS47" i="16"/>
  <c r="BR48" i="16"/>
  <c r="BS48" i="16"/>
  <c r="BR49" i="16"/>
  <c r="BS49" i="16"/>
  <c r="BR50" i="16"/>
  <c r="BS50" i="16"/>
  <c r="BR51" i="16"/>
  <c r="BS51" i="16"/>
  <c r="BR52" i="16"/>
  <c r="BS52" i="16"/>
  <c r="BR53" i="16"/>
  <c r="BS53" i="16"/>
  <c r="BR54" i="16"/>
  <c r="BS54" i="16"/>
  <c r="BR55" i="16"/>
  <c r="BS55" i="16"/>
  <c r="BR56" i="16"/>
  <c r="BS56" i="16"/>
  <c r="BR57" i="16"/>
  <c r="BS57" i="16"/>
  <c r="BR58" i="16"/>
  <c r="BS58" i="16"/>
  <c r="BR59" i="16"/>
  <c r="BS59" i="16"/>
  <c r="BR60" i="16"/>
  <c r="BS60" i="16"/>
  <c r="BR61" i="16"/>
  <c r="BS61" i="16"/>
  <c r="BR62" i="16"/>
  <c r="BS62" i="16"/>
  <c r="BR63" i="16"/>
  <c r="BS63" i="16"/>
  <c r="BR64" i="16"/>
  <c r="BS64" i="16"/>
  <c r="BR65" i="16"/>
  <c r="BS65" i="16"/>
  <c r="BR66" i="16"/>
  <c r="BS66" i="16"/>
  <c r="BR67" i="16"/>
  <c r="BS67" i="16"/>
  <c r="BR68" i="16"/>
  <c r="BS68" i="16"/>
  <c r="BR69" i="16"/>
  <c r="BS69" i="16"/>
  <c r="BR70" i="16"/>
  <c r="BS70" i="16"/>
  <c r="BR71" i="16"/>
  <c r="BS71" i="16"/>
  <c r="BR72" i="16"/>
  <c r="BS72" i="16"/>
  <c r="BR73" i="16"/>
  <c r="BS73" i="16"/>
  <c r="BR74" i="16"/>
  <c r="BS74" i="16"/>
  <c r="BR75" i="16"/>
  <c r="BS75" i="16"/>
  <c r="BR76" i="16"/>
  <c r="BS76" i="16"/>
  <c r="BR77" i="16"/>
  <c r="BS77" i="16"/>
  <c r="BR78" i="16"/>
  <c r="BS78" i="16"/>
  <c r="BR79" i="16"/>
  <c r="BS79" i="16"/>
  <c r="BR80" i="16"/>
  <c r="BS80" i="16"/>
  <c r="BR81" i="16"/>
  <c r="BS81" i="16"/>
  <c r="BR82" i="16"/>
  <c r="BS82" i="16"/>
  <c r="BR83" i="16"/>
  <c r="BS83" i="16"/>
  <c r="BR84" i="16"/>
  <c r="BS84" i="16"/>
  <c r="BR85" i="16"/>
  <c r="BS85" i="16"/>
  <c r="BR86" i="16"/>
  <c r="BS86" i="16"/>
  <c r="BR87" i="16"/>
  <c r="BS87" i="16"/>
  <c r="BR88" i="16"/>
  <c r="BS88" i="16"/>
  <c r="BR89" i="16"/>
  <c r="BS89" i="16"/>
  <c r="BR90" i="16"/>
  <c r="BS90" i="16"/>
  <c r="BR91" i="16"/>
  <c r="BS91" i="16"/>
  <c r="BR92" i="16"/>
  <c r="BS92" i="16"/>
  <c r="BR93" i="16"/>
  <c r="BS93" i="16"/>
  <c r="BR94" i="16"/>
  <c r="BS94" i="16"/>
  <c r="BR95" i="16"/>
  <c r="BS95" i="16"/>
  <c r="BR96" i="16"/>
  <c r="BS96" i="16"/>
  <c r="BR97" i="16"/>
  <c r="BS97" i="16"/>
  <c r="BR98" i="16"/>
  <c r="BS98" i="16"/>
  <c r="BR99" i="16"/>
  <c r="BS99" i="16"/>
  <c r="BR100" i="16"/>
  <c r="BS100" i="16"/>
  <c r="BS113" i="16"/>
  <c r="BS112" i="16"/>
  <c r="BS111" i="16"/>
  <c r="BS110" i="16"/>
  <c r="BS109" i="16"/>
  <c r="BS108" i="16"/>
  <c r="BS107" i="16"/>
  <c r="BS106" i="16"/>
  <c r="BS105" i="16"/>
  <c r="BS104" i="16"/>
  <c r="BS103" i="16"/>
  <c r="BS102" i="16"/>
  <c r="BS101" i="16"/>
  <c r="CW113" i="1"/>
  <c r="DD116" i="1"/>
  <c r="L4" i="13"/>
  <c r="CW115" i="1"/>
  <c r="DC113" i="1"/>
  <c r="DC116" i="1"/>
  <c r="DC115" i="1"/>
  <c r="BC126" i="16" l="1"/>
  <c r="BH126" i="16"/>
  <c r="BD126" i="16"/>
  <c r="BE126" i="16"/>
  <c r="BF126" i="16"/>
  <c r="BG126" i="16"/>
  <c r="BI126" i="16"/>
  <c r="BJ126" i="16"/>
  <c r="BK126" i="16"/>
  <c r="BL126" i="16"/>
  <c r="BT124" i="16"/>
  <c r="BB126" i="16"/>
  <c r="BT120" i="16"/>
  <c r="BT116" i="16"/>
  <c r="BA126" i="16"/>
  <c r="AZ126" i="16"/>
  <c r="AY126" i="16"/>
  <c r="BT29" i="16"/>
  <c r="BT25" i="16"/>
  <c r="BT21" i="16"/>
  <c r="BT17" i="16"/>
  <c r="BT13" i="16"/>
  <c r="BT9" i="16"/>
  <c r="BT5" i="16"/>
  <c r="AS126" i="16"/>
  <c r="AW126" i="16"/>
  <c r="AT126" i="16"/>
  <c r="AX126" i="16"/>
  <c r="AU126" i="16"/>
  <c r="AV126" i="16"/>
  <c r="AR126" i="16"/>
  <c r="AO126" i="16"/>
  <c r="AQ126" i="16"/>
  <c r="AP126" i="16"/>
  <c r="AI126" i="16"/>
  <c r="AN126" i="16"/>
  <c r="P126" i="16"/>
  <c r="AK126" i="16"/>
  <c r="AJ126" i="16"/>
  <c r="E126" i="16"/>
  <c r="BT84" i="16"/>
  <c r="BT80" i="16"/>
  <c r="BT76" i="16"/>
  <c r="BT72" i="16"/>
  <c r="BT68" i="16"/>
  <c r="BT64" i="16"/>
  <c r="BT60" i="16"/>
  <c r="BT56" i="16"/>
  <c r="BT52" i="16"/>
  <c r="BT48" i="16"/>
  <c r="BT44" i="16"/>
  <c r="BT40" i="16"/>
  <c r="BT36" i="16"/>
  <c r="BT32" i="16"/>
  <c r="BT28" i="16"/>
  <c r="BT24" i="16"/>
  <c r="BT20" i="16"/>
  <c r="BT16" i="16"/>
  <c r="BT12" i="16"/>
  <c r="BT8" i="16"/>
  <c r="BT4" i="16"/>
  <c r="BT123" i="16"/>
  <c r="BT119" i="16"/>
  <c r="BT115" i="16"/>
  <c r="W126" i="16"/>
  <c r="N126" i="16"/>
  <c r="J126" i="16"/>
  <c r="F126" i="16"/>
  <c r="AE126" i="16"/>
  <c r="L126" i="16"/>
  <c r="H126" i="16"/>
  <c r="AG126" i="16"/>
  <c r="AC126" i="16"/>
  <c r="Y126" i="16"/>
  <c r="U126" i="16"/>
  <c r="Q126" i="16"/>
  <c r="BT125" i="16"/>
  <c r="BT121" i="16"/>
  <c r="BT117" i="16"/>
  <c r="BT113" i="16"/>
  <c r="BT109" i="16"/>
  <c r="BT105" i="16"/>
  <c r="BT101" i="16"/>
  <c r="BT97" i="16"/>
  <c r="BT93" i="16"/>
  <c r="BT89" i="16"/>
  <c r="BT85" i="16"/>
  <c r="BT81" i="16"/>
  <c r="BT77" i="16"/>
  <c r="BT73" i="16"/>
  <c r="BT69" i="16"/>
  <c r="BT65" i="16"/>
  <c r="BT61" i="16"/>
  <c r="BT57" i="16"/>
  <c r="BT53" i="16"/>
  <c r="BT49" i="16"/>
  <c r="BT45" i="16"/>
  <c r="BT41" i="16"/>
  <c r="BT37" i="16"/>
  <c r="BT33" i="16"/>
  <c r="O126" i="16"/>
  <c r="K126" i="16"/>
  <c r="G126" i="16"/>
  <c r="AF126" i="16"/>
  <c r="AB126" i="16"/>
  <c r="X126" i="16"/>
  <c r="T126" i="16"/>
  <c r="BT112" i="16"/>
  <c r="BT108" i="16"/>
  <c r="BT104" i="16"/>
  <c r="BT100" i="16"/>
  <c r="BT96" i="16"/>
  <c r="BT92" i="16"/>
  <c r="BT88" i="16"/>
  <c r="S126" i="16"/>
  <c r="BT111" i="16"/>
  <c r="BT107" i="16"/>
  <c r="BT103" i="16"/>
  <c r="BT99" i="16"/>
  <c r="BT95" i="16"/>
  <c r="BT91" i="16"/>
  <c r="BT87" i="16"/>
  <c r="BT83" i="16"/>
  <c r="BT79" i="16"/>
  <c r="BT75" i="16"/>
  <c r="BT71" i="16"/>
  <c r="BT67" i="16"/>
  <c r="BT63" i="16"/>
  <c r="BT59" i="16"/>
  <c r="BT55" i="16"/>
  <c r="BT51" i="16"/>
  <c r="BT47" i="16"/>
  <c r="BT43" i="16"/>
  <c r="BT39" i="16"/>
  <c r="BT35" i="16"/>
  <c r="BT31" i="16"/>
  <c r="BT27" i="16"/>
  <c r="BT23" i="16"/>
  <c r="BT19" i="16"/>
  <c r="BT15" i="16"/>
  <c r="BT11" i="16"/>
  <c r="BT7" i="16"/>
  <c r="AA126" i="16"/>
  <c r="M126" i="16"/>
  <c r="I126" i="16"/>
  <c r="AH126" i="16"/>
  <c r="AD126" i="16"/>
  <c r="Z126" i="16"/>
  <c r="V126" i="16"/>
  <c r="R126" i="16"/>
  <c r="BT122" i="16"/>
  <c r="BT118" i="16"/>
  <c r="BT114" i="16"/>
  <c r="BT110" i="16"/>
  <c r="BT106" i="16"/>
  <c r="BT102" i="16"/>
  <c r="BT98" i="16"/>
  <c r="BT94" i="16"/>
  <c r="BT90" i="16"/>
  <c r="BT86" i="16"/>
  <c r="BT82" i="16"/>
  <c r="BT78" i="16"/>
  <c r="BT74" i="16"/>
  <c r="BT70" i="16"/>
  <c r="BT66" i="16"/>
  <c r="BT62" i="16"/>
  <c r="BT58" i="16"/>
  <c r="BT54" i="16"/>
  <c r="BT50" i="16"/>
  <c r="BT46" i="16"/>
  <c r="BT42" i="16"/>
  <c r="BT38" i="16"/>
  <c r="BT34" i="16"/>
  <c r="BT30" i="16"/>
  <c r="BT26" i="16"/>
  <c r="BT22" i="16"/>
  <c r="BT18" i="16"/>
  <c r="BT14" i="16"/>
  <c r="BT10" i="16"/>
  <c r="BT6" i="16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M4" i="13"/>
  <c r="DC76" i="1"/>
  <c r="DC95" i="1"/>
  <c r="DC114" i="1"/>
  <c r="DC112" i="1"/>
  <c r="FW100" i="1"/>
  <c r="FW101" i="1"/>
  <c r="FW102" i="1"/>
  <c r="FW103" i="1"/>
  <c r="FW104" i="1"/>
  <c r="FW105" i="1"/>
  <c r="FW106" i="1"/>
  <c r="FW107" i="1"/>
  <c r="FW108" i="1"/>
  <c r="FW109" i="1"/>
  <c r="FW110" i="1"/>
  <c r="FW111" i="1"/>
  <c r="FW99" i="1"/>
  <c r="DC38" i="1"/>
  <c r="DC37" i="1"/>
  <c r="DC36" i="1"/>
  <c r="CC3" i="16" l="1"/>
  <c r="BR126" i="16"/>
  <c r="BU118" i="16" s="1"/>
  <c r="BU63" i="16"/>
  <c r="BU41" i="16"/>
  <c r="BU73" i="16"/>
  <c r="CF126" i="16"/>
  <c r="BS126" i="16"/>
  <c r="CE126" i="16"/>
  <c r="DC57" i="1"/>
  <c r="DC20" i="1"/>
  <c r="DC94" i="1"/>
  <c r="DC93" i="1"/>
  <c r="DC19" i="1"/>
  <c r="DC18" i="1"/>
  <c r="DC56" i="1"/>
  <c r="DC55" i="1"/>
  <c r="DC75" i="1"/>
  <c r="DC74" i="1"/>
  <c r="CB126" i="16" l="1"/>
  <c r="BU124" i="16"/>
  <c r="BU16" i="16"/>
  <c r="BU93" i="16"/>
  <c r="BU81" i="16"/>
  <c r="BU24" i="16"/>
  <c r="BU64" i="16"/>
  <c r="BU86" i="16"/>
  <c r="BU78" i="16"/>
  <c r="BU113" i="16"/>
  <c r="BU65" i="16"/>
  <c r="BU70" i="16"/>
  <c r="BU14" i="16"/>
  <c r="BU122" i="16"/>
  <c r="BU108" i="16"/>
  <c r="BU58" i="16"/>
  <c r="BU91" i="16"/>
  <c r="BU8" i="16"/>
  <c r="BU49" i="16"/>
  <c r="BU33" i="16"/>
  <c r="BU100" i="16"/>
  <c r="BU125" i="16"/>
  <c r="BU55" i="16"/>
  <c r="BU53" i="16"/>
  <c r="BU101" i="16"/>
  <c r="BU39" i="16"/>
  <c r="BU99" i="16"/>
  <c r="BU106" i="16"/>
  <c r="BU11" i="16"/>
  <c r="BU42" i="16"/>
  <c r="BU88" i="16"/>
  <c r="BU80" i="16"/>
  <c r="BU83" i="16"/>
  <c r="BU116" i="16"/>
  <c r="BU94" i="16"/>
  <c r="BU72" i="16"/>
  <c r="BU67" i="16"/>
  <c r="BU97" i="16"/>
  <c r="BU109" i="16"/>
  <c r="BU87" i="16"/>
  <c r="BU56" i="16"/>
  <c r="BU90" i="16"/>
  <c r="BU51" i="16"/>
  <c r="BU62" i="16"/>
  <c r="BU26" i="16"/>
  <c r="BU68" i="16"/>
  <c r="BU112" i="16"/>
  <c r="BU71" i="16"/>
  <c r="BU48" i="16"/>
  <c r="BU103" i="16"/>
  <c r="BU35" i="16"/>
  <c r="BU30" i="16"/>
  <c r="BU10" i="16"/>
  <c r="BU52" i="16"/>
  <c r="BU120" i="16"/>
  <c r="BU25" i="16"/>
  <c r="BU22" i="16"/>
  <c r="BU119" i="16"/>
  <c r="BU36" i="16"/>
  <c r="BU20" i="16"/>
  <c r="BU4" i="16"/>
  <c r="BU27" i="16"/>
  <c r="BU40" i="16"/>
  <c r="BU105" i="16"/>
  <c r="BU77" i="16"/>
  <c r="BU17" i="16"/>
  <c r="BU54" i="16"/>
  <c r="BU43" i="16"/>
  <c r="BU3" i="16"/>
  <c r="BU31" i="16"/>
  <c r="BU117" i="16"/>
  <c r="BU19" i="16"/>
  <c r="BU32" i="16"/>
  <c r="BU102" i="16"/>
  <c r="BU61" i="16"/>
  <c r="BU9" i="16"/>
  <c r="BU46" i="16"/>
  <c r="BU5" i="16"/>
  <c r="BU121" i="16"/>
  <c r="BU15" i="16"/>
  <c r="BU111" i="16"/>
  <c r="BU45" i="16"/>
  <c r="BU38" i="16"/>
  <c r="BU74" i="16"/>
  <c r="BU110" i="16"/>
  <c r="BU84" i="16"/>
  <c r="BU69" i="16"/>
  <c r="BY39" i="16"/>
  <c r="BY43" i="16"/>
  <c r="BY47" i="16"/>
  <c r="BY63" i="16"/>
  <c r="BY115" i="16"/>
  <c r="BY18" i="16"/>
  <c r="BY34" i="16"/>
  <c r="BY50" i="16"/>
  <c r="BY66" i="16"/>
  <c r="BY82" i="16"/>
  <c r="BY98" i="16"/>
  <c r="BY114" i="16"/>
  <c r="BY79" i="16"/>
  <c r="BY123" i="16"/>
  <c r="BY16" i="16"/>
  <c r="BY32" i="16"/>
  <c r="BY48" i="16"/>
  <c r="BY64" i="16"/>
  <c r="BY80" i="16"/>
  <c r="BY96" i="16"/>
  <c r="BY112" i="16"/>
  <c r="BY71" i="16"/>
  <c r="BY119" i="16"/>
  <c r="BY17" i="16"/>
  <c r="BY33" i="16"/>
  <c r="BY49" i="16"/>
  <c r="BY65" i="16"/>
  <c r="BY81" i="16"/>
  <c r="BY97" i="16"/>
  <c r="BY113" i="16"/>
  <c r="BY3" i="16"/>
  <c r="BY23" i="16"/>
  <c r="BY27" i="16"/>
  <c r="BY31" i="16"/>
  <c r="BY51" i="16"/>
  <c r="BY99" i="16"/>
  <c r="BY14" i="16"/>
  <c r="BY30" i="16"/>
  <c r="BY46" i="16"/>
  <c r="BY62" i="16"/>
  <c r="BY78" i="16"/>
  <c r="BY94" i="16"/>
  <c r="BY110" i="16"/>
  <c r="BY67" i="16"/>
  <c r="BY111" i="16"/>
  <c r="BY12" i="16"/>
  <c r="BY28" i="16"/>
  <c r="BY44" i="16"/>
  <c r="BY60" i="16"/>
  <c r="BY76" i="16"/>
  <c r="BY92" i="16"/>
  <c r="BY108" i="16"/>
  <c r="BY124" i="16"/>
  <c r="BY107" i="16"/>
  <c r="BY13" i="16"/>
  <c r="BY29" i="16"/>
  <c r="BY45" i="16"/>
  <c r="BY61" i="16"/>
  <c r="BY77" i="16"/>
  <c r="BY93" i="16"/>
  <c r="BY109" i="16"/>
  <c r="BY125" i="16"/>
  <c r="BY55" i="16"/>
  <c r="BY59" i="16"/>
  <c r="BY19" i="16"/>
  <c r="BY75" i="16"/>
  <c r="BY6" i="16"/>
  <c r="BY22" i="16"/>
  <c r="BY38" i="16"/>
  <c r="BY54" i="16"/>
  <c r="BY70" i="16"/>
  <c r="BY86" i="16"/>
  <c r="BY102" i="16"/>
  <c r="BY118" i="16"/>
  <c r="BY91" i="16"/>
  <c r="BY4" i="16"/>
  <c r="BY20" i="16"/>
  <c r="BY36" i="16"/>
  <c r="BY52" i="16"/>
  <c r="BY68" i="16"/>
  <c r="BY84" i="16"/>
  <c r="BY100" i="16"/>
  <c r="BY116" i="16"/>
  <c r="BY83" i="16"/>
  <c r="BY5" i="16"/>
  <c r="BY21" i="16"/>
  <c r="BY37" i="16"/>
  <c r="BY53" i="16"/>
  <c r="BY69" i="16"/>
  <c r="BY85" i="16"/>
  <c r="BY101" i="16"/>
  <c r="BY117" i="16"/>
  <c r="BY7" i="16"/>
  <c r="BY11" i="16"/>
  <c r="BY15" i="16"/>
  <c r="BY35" i="16"/>
  <c r="BY87" i="16"/>
  <c r="BY10" i="16"/>
  <c r="BY26" i="16"/>
  <c r="BY42" i="16"/>
  <c r="BY58" i="16"/>
  <c r="BY74" i="16"/>
  <c r="BY90" i="16"/>
  <c r="BY106" i="16"/>
  <c r="BY122" i="16"/>
  <c r="BY103" i="16"/>
  <c r="BY8" i="16"/>
  <c r="BY24" i="16"/>
  <c r="BY40" i="16"/>
  <c r="BY56" i="16"/>
  <c r="BY72" i="16"/>
  <c r="BY88" i="16"/>
  <c r="BY104" i="16"/>
  <c r="BY120" i="16"/>
  <c r="BY95" i="16"/>
  <c r="BY9" i="16"/>
  <c r="BY25" i="16"/>
  <c r="BY41" i="16"/>
  <c r="BY57" i="16"/>
  <c r="BY73" i="16"/>
  <c r="BY89" i="16"/>
  <c r="BY105" i="16"/>
  <c r="BY121" i="16"/>
  <c r="CC125" i="16"/>
  <c r="CC6" i="16"/>
  <c r="CC10" i="16"/>
  <c r="CC14" i="16"/>
  <c r="CC18" i="16"/>
  <c r="CC22" i="16"/>
  <c r="CC26" i="16"/>
  <c r="CC30" i="16"/>
  <c r="CC34" i="16"/>
  <c r="CC38" i="16"/>
  <c r="CC42" i="16"/>
  <c r="CC46" i="16"/>
  <c r="CC50" i="16"/>
  <c r="CC54" i="16"/>
  <c r="CC58" i="16"/>
  <c r="CC62" i="16"/>
  <c r="CC66" i="16"/>
  <c r="CC70" i="16"/>
  <c r="CC74" i="16"/>
  <c r="CC78" i="16"/>
  <c r="CC82" i="16"/>
  <c r="CC86" i="16"/>
  <c r="CC90" i="16"/>
  <c r="CC94" i="16"/>
  <c r="CC98" i="16"/>
  <c r="CC102" i="16"/>
  <c r="CC106" i="16"/>
  <c r="CC110" i="16"/>
  <c r="CC114" i="16"/>
  <c r="CC118" i="16"/>
  <c r="CC123" i="16"/>
  <c r="CC120" i="16"/>
  <c r="CC7" i="16"/>
  <c r="CC11" i="16"/>
  <c r="CC15" i="16"/>
  <c r="CC19" i="16"/>
  <c r="CC23" i="16"/>
  <c r="CC27" i="16"/>
  <c r="CC31" i="16"/>
  <c r="CC35" i="16"/>
  <c r="CC39" i="16"/>
  <c r="CC43" i="16"/>
  <c r="CC47" i="16"/>
  <c r="CC51" i="16"/>
  <c r="CC55" i="16"/>
  <c r="CC59" i="16"/>
  <c r="CC63" i="16"/>
  <c r="CC67" i="16"/>
  <c r="CC71" i="16"/>
  <c r="CC75" i="16"/>
  <c r="CC79" i="16"/>
  <c r="CC83" i="16"/>
  <c r="CC87" i="16"/>
  <c r="CC91" i="16"/>
  <c r="CC95" i="16"/>
  <c r="CC99" i="16"/>
  <c r="CC103" i="16"/>
  <c r="CC107" i="16"/>
  <c r="CC111" i="16"/>
  <c r="CC115" i="16"/>
  <c r="CC119" i="16"/>
  <c r="CC124" i="16"/>
  <c r="CC4" i="16"/>
  <c r="CC8" i="16"/>
  <c r="CC12" i="16"/>
  <c r="CC16" i="16"/>
  <c r="CC20" i="16"/>
  <c r="CC24" i="16"/>
  <c r="CC28" i="16"/>
  <c r="CC32" i="16"/>
  <c r="CC36" i="16"/>
  <c r="CC40" i="16"/>
  <c r="CC44" i="16"/>
  <c r="CC48" i="16"/>
  <c r="CC52" i="16"/>
  <c r="CC56" i="16"/>
  <c r="CC60" i="16"/>
  <c r="CC64" i="16"/>
  <c r="CC68" i="16"/>
  <c r="CC72" i="16"/>
  <c r="CC76" i="16"/>
  <c r="CC80" i="16"/>
  <c r="CC108" i="16"/>
  <c r="CC121" i="16"/>
  <c r="CC5" i="16"/>
  <c r="CC9" i="16"/>
  <c r="CC13" i="16"/>
  <c r="CC17" i="16"/>
  <c r="CC21" i="16"/>
  <c r="CC25" i="16"/>
  <c r="CC29" i="16"/>
  <c r="CC33" i="16"/>
  <c r="CC37" i="16"/>
  <c r="CC41" i="16"/>
  <c r="CC45" i="16"/>
  <c r="CC49" i="16"/>
  <c r="CC53" i="16"/>
  <c r="CC57" i="16"/>
  <c r="CC61" i="16"/>
  <c r="CC65" i="16"/>
  <c r="CC69" i="16"/>
  <c r="CC73" i="16"/>
  <c r="CC77" i="16"/>
  <c r="CC81" i="16"/>
  <c r="CC85" i="16"/>
  <c r="CC89" i="16"/>
  <c r="CC93" i="16"/>
  <c r="CC97" i="16"/>
  <c r="CC101" i="16"/>
  <c r="CC105" i="16"/>
  <c r="CC109" i="16"/>
  <c r="CC113" i="16"/>
  <c r="CC117" i="16"/>
  <c r="CC122" i="16"/>
  <c r="CC84" i="16"/>
  <c r="CC88" i="16"/>
  <c r="CC92" i="16"/>
  <c r="CC96" i="16"/>
  <c r="CC100" i="16"/>
  <c r="CC104" i="16"/>
  <c r="CC112" i="16"/>
  <c r="CC116" i="16"/>
  <c r="BU85" i="16"/>
  <c r="BU21" i="16"/>
  <c r="BU66" i="16"/>
  <c r="BU34" i="16"/>
  <c r="BU123" i="16"/>
  <c r="BU96" i="16"/>
  <c r="BU107" i="16"/>
  <c r="BU89" i="16"/>
  <c r="BU79" i="16"/>
  <c r="BU23" i="16"/>
  <c r="BU76" i="16"/>
  <c r="BU44" i="16"/>
  <c r="BU12" i="16"/>
  <c r="BU98" i="16"/>
  <c r="BU59" i="16"/>
  <c r="BU6" i="16"/>
  <c r="BU75" i="16"/>
  <c r="BU82" i="16"/>
  <c r="BU50" i="16"/>
  <c r="BU18" i="16"/>
  <c r="BU115" i="16"/>
  <c r="BU114" i="16"/>
  <c r="BU104" i="16"/>
  <c r="BU57" i="16"/>
  <c r="BU47" i="16"/>
  <c r="BU7" i="16"/>
  <c r="BU60" i="16"/>
  <c r="BU28" i="16"/>
  <c r="BU92" i="16"/>
  <c r="BU95" i="16"/>
  <c r="BU13" i="16"/>
  <c r="BU37" i="16"/>
  <c r="BU29" i="16"/>
  <c r="CG126" i="16"/>
  <c r="BU126" i="16"/>
  <c r="BV118" i="16" s="1"/>
  <c r="BT126" i="16"/>
  <c r="DB114" i="1"/>
  <c r="DB113" i="1"/>
  <c r="DB112" i="1"/>
  <c r="DB57" i="1"/>
  <c r="DB56" i="1"/>
  <c r="DB55" i="1"/>
  <c r="DB95" i="1"/>
  <c r="DB94" i="1"/>
  <c r="DB93" i="1"/>
  <c r="DB76" i="1"/>
  <c r="DB75" i="1"/>
  <c r="DB74" i="1"/>
  <c r="DB38" i="1"/>
  <c r="DB37" i="1"/>
  <c r="DB36" i="1"/>
  <c r="DB20" i="1"/>
  <c r="DB19" i="1"/>
  <c r="DB18" i="1"/>
  <c r="CC126" i="16" l="1"/>
  <c r="CD89" i="16" s="1"/>
  <c r="BV36" i="16"/>
  <c r="BV121" i="16"/>
  <c r="BY126" i="16"/>
  <c r="BV4" i="16"/>
  <c r="BV73" i="16"/>
  <c r="BV5" i="16"/>
  <c r="BV24" i="16"/>
  <c r="BV57" i="16"/>
  <c r="BV23" i="16"/>
  <c r="BV64" i="16"/>
  <c r="BV10" i="16"/>
  <c r="BV27" i="16"/>
  <c r="BV53" i="16"/>
  <c r="BV33" i="16"/>
  <c r="BV96" i="16"/>
  <c r="BV75" i="16"/>
  <c r="BV106" i="16"/>
  <c r="BV108" i="16"/>
  <c r="BV15" i="16"/>
  <c r="BV119" i="16"/>
  <c r="BV14" i="16"/>
  <c r="BV45" i="16"/>
  <c r="BV93" i="16"/>
  <c r="BV82" i="16"/>
  <c r="BV86" i="16"/>
  <c r="BV101" i="16"/>
  <c r="BV104" i="16"/>
  <c r="BV111" i="16"/>
  <c r="BV63" i="16"/>
  <c r="BV26" i="16"/>
  <c r="BV78" i="16"/>
  <c r="BV99" i="16"/>
  <c r="BV28" i="16"/>
  <c r="BV98" i="16"/>
  <c r="BV122" i="16"/>
  <c r="BV20" i="16"/>
  <c r="BV105" i="16"/>
  <c r="BV3" i="16"/>
  <c r="BV56" i="16"/>
  <c r="BV60" i="16"/>
  <c r="BV16" i="16"/>
  <c r="BV21" i="16"/>
  <c r="BV112" i="16"/>
  <c r="BV41" i="16"/>
  <c r="BV17" i="16"/>
  <c r="BV83" i="16"/>
  <c r="BV38" i="16"/>
  <c r="BV80" i="16"/>
  <c r="BV12" i="16"/>
  <c r="BV79" i="16"/>
  <c r="BV123" i="16"/>
  <c r="BV85" i="16"/>
  <c r="BV9" i="16"/>
  <c r="BV102" i="16"/>
  <c r="BV19" i="16"/>
  <c r="BV88" i="16"/>
  <c r="BV70" i="16"/>
  <c r="BV13" i="16"/>
  <c r="BV52" i="16"/>
  <c r="BV97" i="16"/>
  <c r="BV42" i="16"/>
  <c r="BV30" i="16"/>
  <c r="BV67" i="16"/>
  <c r="BV8" i="16"/>
  <c r="BV87" i="16"/>
  <c r="BV29" i="16"/>
  <c r="BV125" i="16"/>
  <c r="BV90" i="16"/>
  <c r="BV11" i="16"/>
  <c r="BV94" i="16"/>
  <c r="BV7" i="16"/>
  <c r="BV114" i="16"/>
  <c r="BV25" i="16"/>
  <c r="BV81" i="16"/>
  <c r="BV44" i="16"/>
  <c r="BV89" i="16"/>
  <c r="BV34" i="16"/>
  <c r="BV22" i="16"/>
  <c r="BV51" i="16"/>
  <c r="BV113" i="16"/>
  <c r="BV71" i="16"/>
  <c r="BV92" i="16"/>
  <c r="BV91" i="16"/>
  <c r="BV69" i="16"/>
  <c r="BV84" i="16"/>
  <c r="BV110" i="16"/>
  <c r="BV74" i="16"/>
  <c r="BV62" i="16"/>
  <c r="BV77" i="16"/>
  <c r="BV40" i="16"/>
  <c r="BV65" i="16"/>
  <c r="BV50" i="16"/>
  <c r="BV39" i="16"/>
  <c r="BV59" i="16"/>
  <c r="BV68" i="16"/>
  <c r="BV116" i="16"/>
  <c r="BV58" i="16"/>
  <c r="BV46" i="16"/>
  <c r="BV35" i="16"/>
  <c r="BV100" i="16"/>
  <c r="BV55" i="16"/>
  <c r="BV95" i="16"/>
  <c r="BV47" i="16"/>
  <c r="BV115" i="16"/>
  <c r="BV103" i="16"/>
  <c r="BV37" i="16"/>
  <c r="BV76" i="16"/>
  <c r="BV107" i="16"/>
  <c r="BV66" i="16"/>
  <c r="BV54" i="16"/>
  <c r="BV61" i="16"/>
  <c r="BV32" i="16"/>
  <c r="BV49" i="16"/>
  <c r="BV18" i="16"/>
  <c r="BV48" i="16"/>
  <c r="BV117" i="16"/>
  <c r="BV31" i="16"/>
  <c r="BV43" i="16"/>
  <c r="BV120" i="16"/>
  <c r="BV72" i="16"/>
  <c r="BV109" i="16"/>
  <c r="BV6" i="16"/>
  <c r="BV124" i="16"/>
  <c r="DA57" i="1"/>
  <c r="DA112" i="1"/>
  <c r="DA113" i="1"/>
  <c r="DA114" i="1"/>
  <c r="DA37" i="1"/>
  <c r="DA76" i="1"/>
  <c r="DA75" i="1"/>
  <c r="DA74" i="1"/>
  <c r="DA56" i="1"/>
  <c r="DA55" i="1"/>
  <c r="CZ38" i="1"/>
  <c r="DA38" i="1"/>
  <c r="DA36" i="1"/>
  <c r="CD40" i="16" l="1"/>
  <c r="CD118" i="16"/>
  <c r="CD106" i="16"/>
  <c r="CD98" i="16"/>
  <c r="CD86" i="16"/>
  <c r="CD74" i="16"/>
  <c r="CD66" i="16"/>
  <c r="CD54" i="16"/>
  <c r="CD42" i="16"/>
  <c r="CD29" i="16"/>
  <c r="CD17" i="16"/>
  <c r="CD5" i="16"/>
  <c r="CD121" i="16"/>
  <c r="CD117" i="16"/>
  <c r="CD109" i="16"/>
  <c r="CD101" i="16"/>
  <c r="CD93" i="16"/>
  <c r="CD85" i="16"/>
  <c r="CD77" i="16"/>
  <c r="CD69" i="16"/>
  <c r="CD61" i="16"/>
  <c r="CD53" i="16"/>
  <c r="CD45" i="16"/>
  <c r="CD36" i="16"/>
  <c r="CD28" i="16"/>
  <c r="CD20" i="16"/>
  <c r="CD12" i="16"/>
  <c r="CD4" i="16"/>
  <c r="CD124" i="16"/>
  <c r="CD120" i="16"/>
  <c r="CD116" i="16"/>
  <c r="CD112" i="16"/>
  <c r="CD108" i="16"/>
  <c r="CD104" i="16"/>
  <c r="CD100" i="16"/>
  <c r="CD96" i="16"/>
  <c r="CD92" i="16"/>
  <c r="CD88" i="16"/>
  <c r="CD84" i="16"/>
  <c r="CD80" i="16"/>
  <c r="CD76" i="16"/>
  <c r="CD72" i="16"/>
  <c r="CD64" i="16"/>
  <c r="CD56" i="16"/>
  <c r="CD48" i="16"/>
  <c r="CD39" i="16"/>
  <c r="CD31" i="16"/>
  <c r="CD23" i="16"/>
  <c r="CD15" i="16"/>
  <c r="CD7" i="16"/>
  <c r="CD123" i="16"/>
  <c r="CD119" i="16"/>
  <c r="CD115" i="16"/>
  <c r="CD111" i="16"/>
  <c r="CD107" i="16"/>
  <c r="CD103" i="16"/>
  <c r="CD99" i="16"/>
  <c r="CD95" i="16"/>
  <c r="CD91" i="16"/>
  <c r="CD87" i="16"/>
  <c r="CD83" i="16"/>
  <c r="CD79" i="16"/>
  <c r="CD75" i="16"/>
  <c r="CD71" i="16"/>
  <c r="CD67" i="16"/>
  <c r="CD63" i="16"/>
  <c r="CD59" i="16"/>
  <c r="CD55" i="16"/>
  <c r="CD51" i="16"/>
  <c r="CD47" i="16"/>
  <c r="CD43" i="16"/>
  <c r="CD38" i="16"/>
  <c r="CD34" i="16"/>
  <c r="CD30" i="16"/>
  <c r="CD26" i="16"/>
  <c r="CD22" i="16"/>
  <c r="CD18" i="16"/>
  <c r="CD14" i="16"/>
  <c r="CD10" i="16"/>
  <c r="CD6" i="16"/>
  <c r="CD122" i="16"/>
  <c r="CD114" i="16"/>
  <c r="CD110" i="16"/>
  <c r="CD102" i="16"/>
  <c r="CD94" i="16"/>
  <c r="CD90" i="16"/>
  <c r="CD82" i="16"/>
  <c r="CD78" i="16"/>
  <c r="CD70" i="16"/>
  <c r="CD62" i="16"/>
  <c r="CD58" i="16"/>
  <c r="CD50" i="16"/>
  <c r="CD46" i="16"/>
  <c r="CD37" i="16"/>
  <c r="CD33" i="16"/>
  <c r="CD25" i="16"/>
  <c r="CD21" i="16"/>
  <c r="CD13" i="16"/>
  <c r="CD9" i="16"/>
  <c r="CD125" i="16"/>
  <c r="CD113" i="16"/>
  <c r="CD105" i="16"/>
  <c r="CD97" i="16"/>
  <c r="CD81" i="16"/>
  <c r="CD73" i="16"/>
  <c r="CD65" i="16"/>
  <c r="CD57" i="16"/>
  <c r="CD49" i="16"/>
  <c r="CD41" i="16"/>
  <c r="CD32" i="16"/>
  <c r="CD24" i="16"/>
  <c r="CD16" i="16"/>
  <c r="CD8" i="16"/>
  <c r="CD68" i="16"/>
  <c r="CD60" i="16"/>
  <c r="CD52" i="16"/>
  <c r="CD44" i="16"/>
  <c r="CD35" i="16"/>
  <c r="CD27" i="16"/>
  <c r="CD19" i="16"/>
  <c r="CD11" i="16"/>
  <c r="CD3" i="16"/>
  <c r="BV126" i="16"/>
  <c r="DA93" i="1"/>
  <c r="DA95" i="1"/>
  <c r="DA94" i="1"/>
  <c r="DA20" i="1"/>
  <c r="DA18" i="1"/>
  <c r="DA19" i="1"/>
  <c r="CD126" i="16" l="1"/>
  <c r="CZ20" i="1"/>
  <c r="CZ57" i="1"/>
  <c r="CZ76" i="1"/>
  <c r="CZ95" i="1"/>
  <c r="CZ114" i="1"/>
  <c r="CZ36" i="1"/>
  <c r="CZ19" i="1"/>
  <c r="CZ18" i="1"/>
  <c r="CZ37" i="1"/>
  <c r="CZ56" i="1"/>
  <c r="CZ55" i="1"/>
  <c r="CZ75" i="1"/>
  <c r="CZ74" i="1"/>
  <c r="CZ94" i="1"/>
  <c r="CZ93" i="1"/>
  <c r="CZ113" i="1"/>
  <c r="CZ112" i="1"/>
  <c r="M5" i="13" l="1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A94" i="13"/>
  <c r="CY57" i="1" l="1"/>
  <c r="CX57" i="1"/>
  <c r="CY76" i="1"/>
  <c r="CX76" i="1"/>
  <c r="CY95" i="1"/>
  <c r="CX95" i="1"/>
  <c r="CY38" i="1"/>
  <c r="CX38" i="1"/>
  <c r="CY20" i="1"/>
  <c r="CX20" i="1"/>
  <c r="CV20" i="1"/>
  <c r="FU99" i="1"/>
  <c r="CY114" i="1"/>
  <c r="CX114" i="1"/>
  <c r="CW114" i="1"/>
  <c r="CY113" i="1" l="1"/>
  <c r="CX113" i="1"/>
  <c r="CY112" i="1"/>
  <c r="CX112" i="1"/>
  <c r="CY94" i="1"/>
  <c r="CX94" i="1"/>
  <c r="CY93" i="1"/>
  <c r="CX93" i="1"/>
  <c r="CY75" i="1"/>
  <c r="CX75" i="1"/>
  <c r="CY74" i="1"/>
  <c r="CX74" i="1"/>
  <c r="CY56" i="1"/>
  <c r="CX56" i="1"/>
  <c r="CY55" i="1"/>
  <c r="CX55" i="1"/>
  <c r="CX37" i="1"/>
  <c r="CY37" i="1"/>
  <c r="CY36" i="1"/>
  <c r="CX36" i="1"/>
  <c r="CY19" i="1"/>
  <c r="CX19" i="1"/>
  <c r="CW19" i="1"/>
  <c r="CY18" i="1"/>
  <c r="CX18" i="1"/>
  <c r="CW18" i="1"/>
  <c r="CV114" i="1" l="1"/>
  <c r="CV57" i="1" l="1"/>
  <c r="CV38" i="1"/>
  <c r="CV112" i="1"/>
  <c r="CV113" i="1"/>
  <c r="CU74" i="1" l="1"/>
  <c r="CV74" i="1"/>
  <c r="CV76" i="1"/>
  <c r="CV95" i="1" l="1"/>
  <c r="CU114" i="1" l="1"/>
  <c r="CU95" i="1" l="1"/>
  <c r="CU76" i="1"/>
  <c r="CU57" i="1"/>
  <c r="CU38" i="1"/>
  <c r="CU20" i="1"/>
  <c r="CT75" i="1" l="1"/>
  <c r="CS75" i="1"/>
  <c r="CT112" i="1" l="1"/>
  <c r="CT114" i="1"/>
  <c r="CT38" i="1" l="1"/>
  <c r="CT76" i="1" l="1"/>
  <c r="CT56" i="1" l="1"/>
  <c r="CS114" i="1"/>
  <c r="CT57" i="1"/>
  <c r="CT95" i="1" l="1"/>
  <c r="CT20" i="1" l="1"/>
  <c r="CS76" i="1" l="1"/>
  <c r="CS57" i="1"/>
  <c r="CS38" i="1"/>
  <c r="CS20" i="1"/>
  <c r="CS95" i="1"/>
  <c r="CR76" i="1" l="1"/>
  <c r="CR74" i="1"/>
  <c r="CR37" i="1"/>
  <c r="CR57" i="1" l="1"/>
  <c r="CW55" i="1"/>
  <c r="CV55" i="1"/>
  <c r="CU55" i="1"/>
  <c r="CT55" i="1"/>
  <c r="CS55" i="1"/>
  <c r="CR55" i="1"/>
  <c r="CQ55" i="1"/>
  <c r="CS36" i="1"/>
  <c r="CR36" i="1"/>
  <c r="CQ36" i="1"/>
  <c r="CT18" i="1"/>
  <c r="CS18" i="1"/>
  <c r="CR18" i="1"/>
  <c r="CQ18" i="1"/>
  <c r="CO55" i="1"/>
  <c r="CP55" i="1"/>
  <c r="CQ114" i="1"/>
  <c r="CR114" i="1"/>
  <c r="CL114" i="1"/>
  <c r="CR95" i="1"/>
  <c r="CQ95" i="1"/>
  <c r="CM95" i="1"/>
  <c r="CN95" i="1"/>
  <c r="CO95" i="1"/>
  <c r="CP95" i="1"/>
  <c r="CL95" i="1"/>
  <c r="CM76" i="1"/>
  <c r="CN76" i="1"/>
  <c r="CO76" i="1"/>
  <c r="CP76" i="1"/>
  <c r="CQ76" i="1"/>
  <c r="CL76" i="1"/>
  <c r="CM57" i="1"/>
  <c r="CN57" i="1"/>
  <c r="CO57" i="1"/>
  <c r="CP57" i="1"/>
  <c r="CQ57" i="1"/>
  <c r="CL57" i="1"/>
  <c r="CR38" i="1"/>
  <c r="CL38" i="1"/>
  <c r="CR20" i="1"/>
  <c r="CQ20" i="1"/>
  <c r="CP20" i="1"/>
  <c r="CO20" i="1"/>
  <c r="CM20" i="1"/>
  <c r="CL20" i="1"/>
  <c r="CK57" i="1"/>
  <c r="CQ38" i="1"/>
  <c r="CP38" i="1"/>
  <c r="CO38" i="1"/>
  <c r="CN38" i="1"/>
  <c r="CM38" i="1"/>
  <c r="CN20" i="1"/>
  <c r="CR93" i="1" l="1"/>
  <c r="CP114" i="1" l="1"/>
  <c r="CQ74" i="1" l="1"/>
  <c r="CS74" i="1"/>
  <c r="CT74" i="1"/>
  <c r="CW74" i="1"/>
  <c r="CP112" i="1" l="1"/>
  <c r="CO114" i="1" l="1"/>
  <c r="CP75" i="1"/>
  <c r="CW94" i="1" l="1"/>
  <c r="CO94" i="1"/>
  <c r="CO56" i="1" l="1"/>
  <c r="CN114" i="1" l="1"/>
  <c r="CM114" i="1" l="1"/>
  <c r="CN93" i="1" l="1"/>
  <c r="CM93" i="1"/>
  <c r="CL93" i="1"/>
  <c r="CN74" i="1"/>
  <c r="CM74" i="1"/>
  <c r="CL74" i="1"/>
  <c r="CN55" i="1"/>
  <c r="CM55" i="1"/>
  <c r="CL55" i="1"/>
  <c r="CN36" i="1"/>
  <c r="CM36" i="1"/>
  <c r="CL36" i="1"/>
  <c r="CN18" i="1"/>
  <c r="CM18" i="1"/>
  <c r="CL18" i="1"/>
  <c r="CK115" i="1"/>
  <c r="CK114" i="1"/>
  <c r="CN112" i="1"/>
  <c r="CM112" i="1"/>
  <c r="CL112" i="1"/>
  <c r="CL113" i="1" l="1"/>
  <c r="CM113" i="1"/>
  <c r="CN113" i="1"/>
  <c r="CO113" i="1"/>
  <c r="CP113" i="1"/>
  <c r="CQ113" i="1"/>
  <c r="CR113" i="1"/>
  <c r="CS113" i="1"/>
  <c r="CT113" i="1"/>
  <c r="CU113" i="1"/>
  <c r="CO112" i="1"/>
  <c r="CQ112" i="1"/>
  <c r="CR112" i="1"/>
  <c r="CS112" i="1"/>
  <c r="CU112" i="1"/>
  <c r="CW112" i="1"/>
  <c r="CL94" i="1"/>
  <c r="CM94" i="1"/>
  <c r="CN94" i="1"/>
  <c r="CP94" i="1"/>
  <c r="CQ94" i="1"/>
  <c r="CR94" i="1"/>
  <c r="CS94" i="1"/>
  <c r="CT94" i="1"/>
  <c r="CU94" i="1"/>
  <c r="CV94" i="1"/>
  <c r="CO93" i="1"/>
  <c r="CP93" i="1"/>
  <c r="CQ93" i="1"/>
  <c r="CS93" i="1"/>
  <c r="CT93" i="1"/>
  <c r="CU93" i="1"/>
  <c r="CV93" i="1"/>
  <c r="CW93" i="1"/>
  <c r="CL75" i="1"/>
  <c r="CM75" i="1"/>
  <c r="CN75" i="1"/>
  <c r="CO75" i="1"/>
  <c r="CQ75" i="1"/>
  <c r="CR75" i="1"/>
  <c r="CU75" i="1"/>
  <c r="CV75" i="1"/>
  <c r="CW75" i="1"/>
  <c r="CO74" i="1"/>
  <c r="CP74" i="1"/>
  <c r="CL56" i="1"/>
  <c r="CM56" i="1"/>
  <c r="CN56" i="1"/>
  <c r="CP56" i="1"/>
  <c r="CQ56" i="1"/>
  <c r="CR56" i="1"/>
  <c r="CS56" i="1"/>
  <c r="CU56" i="1"/>
  <c r="CV56" i="1"/>
  <c r="CW56" i="1"/>
  <c r="CL37" i="1"/>
  <c r="CM37" i="1"/>
  <c r="CN37" i="1"/>
  <c r="CO37" i="1"/>
  <c r="CP37" i="1"/>
  <c r="CQ37" i="1"/>
  <c r="CS37" i="1"/>
  <c r="CT37" i="1"/>
  <c r="CU37" i="1"/>
  <c r="CV37" i="1"/>
  <c r="CW37" i="1"/>
  <c r="CO36" i="1"/>
  <c r="CP36" i="1"/>
  <c r="CT36" i="1"/>
  <c r="CU36" i="1"/>
  <c r="CV36" i="1"/>
  <c r="CW36" i="1"/>
  <c r="CL19" i="1"/>
  <c r="CM19" i="1"/>
  <c r="CN19" i="1"/>
  <c r="CO19" i="1"/>
  <c r="CP19" i="1"/>
  <c r="CQ19" i="1"/>
  <c r="CR19" i="1"/>
  <c r="CS19" i="1"/>
  <c r="CT19" i="1"/>
  <c r="CU19" i="1"/>
  <c r="CV19" i="1"/>
  <c r="CU18" i="1"/>
  <c r="CO18" i="1"/>
  <c r="CP18" i="1"/>
  <c r="CV18" i="1"/>
  <c r="CA117" i="1" l="1"/>
  <c r="CB117" i="1" s="1"/>
  <c r="CA118" i="1"/>
  <c r="CB118" i="1" s="1"/>
  <c r="CA119" i="1"/>
  <c r="CB119" i="1" s="1"/>
  <c r="CA120" i="1"/>
  <c r="CB120" i="1" s="1"/>
  <c r="CA121" i="1"/>
  <c r="CB121" i="1" s="1"/>
  <c r="CA122" i="1"/>
  <c r="CB122" i="1" s="1"/>
  <c r="CA123" i="1"/>
  <c r="CB123" i="1" s="1"/>
  <c r="CA124" i="1"/>
  <c r="CB124" i="1" s="1"/>
  <c r="CA125" i="1"/>
  <c r="CB125" i="1" s="1"/>
  <c r="CA126" i="1"/>
  <c r="CB126" i="1" s="1"/>
  <c r="CA127" i="1"/>
  <c r="CB127" i="1" s="1"/>
  <c r="CA128" i="1"/>
  <c r="CA116" i="1"/>
  <c r="CB116" i="1" s="1"/>
  <c r="CA114" i="1"/>
  <c r="CB114" i="1"/>
  <c r="CC114" i="1"/>
  <c r="CD114" i="1"/>
  <c r="CE114" i="1"/>
  <c r="CF114" i="1"/>
  <c r="CG114" i="1"/>
  <c r="CH114" i="1"/>
  <c r="CI114" i="1"/>
  <c r="CJ114" i="1"/>
  <c r="BZ114" i="1"/>
  <c r="CA95" i="1"/>
  <c r="CB95" i="1"/>
  <c r="CC95" i="1"/>
  <c r="CD95" i="1"/>
  <c r="CE95" i="1"/>
  <c r="CF95" i="1"/>
  <c r="CG95" i="1"/>
  <c r="CH95" i="1"/>
  <c r="CI95" i="1"/>
  <c r="CJ95" i="1"/>
  <c r="CK95" i="1"/>
  <c r="BZ95" i="1"/>
  <c r="CA76" i="1"/>
  <c r="CB76" i="1"/>
  <c r="CC76" i="1"/>
  <c r="CD76" i="1"/>
  <c r="CE76" i="1"/>
  <c r="CF76" i="1"/>
  <c r="CG76" i="1"/>
  <c r="CH76" i="1"/>
  <c r="CI76" i="1"/>
  <c r="CJ76" i="1"/>
  <c r="CK76" i="1"/>
  <c r="BZ76" i="1"/>
  <c r="CA57" i="1"/>
  <c r="CB57" i="1"/>
  <c r="CC57" i="1"/>
  <c r="CD57" i="1"/>
  <c r="CE57" i="1"/>
  <c r="CF57" i="1"/>
  <c r="CG57" i="1"/>
  <c r="CH57" i="1"/>
  <c r="CI57" i="1"/>
  <c r="CJ57" i="1"/>
  <c r="BZ57" i="1"/>
  <c r="CK38" i="1"/>
  <c r="CA38" i="1"/>
  <c r="CB38" i="1"/>
  <c r="CC38" i="1"/>
  <c r="CD38" i="1"/>
  <c r="CE38" i="1"/>
  <c r="CF38" i="1"/>
  <c r="CG38" i="1"/>
  <c r="CH38" i="1"/>
  <c r="CI38" i="1"/>
  <c r="CJ38" i="1"/>
  <c r="BZ38" i="1"/>
  <c r="CA20" i="1"/>
  <c r="CB20" i="1"/>
  <c r="CC20" i="1"/>
  <c r="CD20" i="1"/>
  <c r="CE20" i="1"/>
  <c r="CF20" i="1"/>
  <c r="CG20" i="1"/>
  <c r="CH20" i="1"/>
  <c r="CI20" i="1"/>
  <c r="CJ20" i="1"/>
  <c r="CK20" i="1"/>
  <c r="BZ20" i="1"/>
  <c r="BY128" i="1" l="1"/>
  <c r="BY117" i="1"/>
  <c r="BZ117" i="1" s="1"/>
  <c r="BY118" i="1"/>
  <c r="BZ118" i="1" s="1"/>
  <c r="BY119" i="1"/>
  <c r="BZ119" i="1" s="1"/>
  <c r="BY120" i="1"/>
  <c r="BZ120" i="1" s="1"/>
  <c r="BY121" i="1"/>
  <c r="BZ121" i="1" s="1"/>
  <c r="BY122" i="1"/>
  <c r="BZ122" i="1" s="1"/>
  <c r="BY123" i="1"/>
  <c r="BZ123" i="1" s="1"/>
  <c r="BY124" i="1"/>
  <c r="BZ124" i="1" s="1"/>
  <c r="BY125" i="1"/>
  <c r="BZ125" i="1" s="1"/>
  <c r="BY126" i="1"/>
  <c r="BZ126" i="1" s="1"/>
  <c r="BY127" i="1"/>
  <c r="BZ127" i="1" s="1"/>
  <c r="BY116" i="1"/>
  <c r="BZ116" i="1" s="1"/>
  <c r="FV99" i="1" l="1"/>
  <c r="FU100" i="1"/>
  <c r="FV100" i="1" s="1"/>
  <c r="FU101" i="1"/>
  <c r="FV101" i="1" s="1"/>
  <c r="FU102" i="1"/>
  <c r="FV102" i="1" s="1"/>
  <c r="FU103" i="1"/>
  <c r="FV103" i="1" s="1"/>
  <c r="FU104" i="1"/>
  <c r="FV104" i="1" s="1"/>
  <c r="FU105" i="1"/>
  <c r="FV105" i="1" s="1"/>
  <c r="FU106" i="1"/>
  <c r="FV106" i="1" s="1"/>
  <c r="FU107" i="1"/>
  <c r="FV107" i="1" s="1"/>
  <c r="FU108" i="1"/>
  <c r="FV108" i="1" s="1"/>
  <c r="FU109" i="1"/>
  <c r="FV109" i="1" s="1"/>
  <c r="FU110" i="1"/>
  <c r="FV110" i="1" s="1"/>
  <c r="FU111" i="1"/>
  <c r="CK113" i="1" l="1"/>
  <c r="CJ113" i="1"/>
  <c r="CI113" i="1"/>
  <c r="CI112" i="1"/>
  <c r="CJ112" i="1"/>
  <c r="CK112" i="1"/>
  <c r="CK18" i="1"/>
  <c r="CJ18" i="1"/>
  <c r="CI18" i="1"/>
  <c r="CH18" i="1"/>
  <c r="CH115" i="1" l="1"/>
  <c r="BV115" i="1"/>
  <c r="BO114" i="1"/>
  <c r="BP114" i="1"/>
  <c r="BQ114" i="1"/>
  <c r="BR114" i="1"/>
  <c r="BS114" i="1"/>
  <c r="BT114" i="1"/>
  <c r="BU114" i="1"/>
  <c r="BV114" i="1"/>
  <c r="BW114" i="1"/>
  <c r="BX114" i="1"/>
  <c r="BY114" i="1"/>
  <c r="BN114" i="1"/>
  <c r="CE74" i="1" l="1"/>
  <c r="CD74" i="1"/>
  <c r="CC74" i="1"/>
  <c r="CD93" i="1"/>
  <c r="CE93" i="1"/>
  <c r="CE55" i="1"/>
  <c r="CD55" i="1"/>
  <c r="CE36" i="1"/>
  <c r="CD36" i="1"/>
  <c r="CE18" i="1"/>
  <c r="CD18" i="1"/>
  <c r="CE115" i="1" l="1"/>
  <c r="CE112" i="1"/>
  <c r="CC112" i="1"/>
  <c r="CD112" i="1"/>
  <c r="CB115" i="1" l="1"/>
  <c r="CD113" i="1"/>
  <c r="CC19" i="1"/>
  <c r="BZ112" i="1" l="1"/>
  <c r="CA112" i="1"/>
  <c r="BD114" i="1" l="1"/>
  <c r="BC114" i="1"/>
  <c r="BB114" i="1"/>
  <c r="BA114" i="1"/>
  <c r="AZ114" i="1"/>
  <c r="BX76" i="1"/>
  <c r="BZ93" i="1"/>
  <c r="BZ94" i="1" l="1"/>
  <c r="BY113" i="1" l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R95" i="1"/>
  <c r="AQ95" i="1"/>
  <c r="AP95" i="1"/>
  <c r="BY94" i="1"/>
  <c r="BX94" i="1"/>
  <c r="BW94" i="1"/>
  <c r="BV94" i="1"/>
  <c r="BU94" i="1"/>
  <c r="BT94" i="1"/>
  <c r="BS94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U92" i="1"/>
  <c r="BR94" i="1" s="1"/>
  <c r="AT92" i="1"/>
  <c r="AT95" i="1" s="1"/>
  <c r="AS92" i="1"/>
  <c r="AC92" i="1"/>
  <c r="AL95" i="1" s="1"/>
  <c r="AB92" i="1"/>
  <c r="AA92" i="1"/>
  <c r="AA94" i="1" s="1"/>
  <c r="Z92" i="1"/>
  <c r="Y92" i="1"/>
  <c r="X92" i="1"/>
  <c r="W92" i="1"/>
  <c r="W94" i="1" s="1"/>
  <c r="V92" i="1"/>
  <c r="U92" i="1"/>
  <c r="U94" i="1" s="1"/>
  <c r="T92" i="1"/>
  <c r="S92" i="1"/>
  <c r="S94" i="1" s="1"/>
  <c r="R92" i="1"/>
  <c r="BY76" i="1"/>
  <c r="BW76" i="1"/>
  <c r="BV76" i="1"/>
  <c r="BU76" i="1"/>
  <c r="BT76" i="1"/>
  <c r="BS76" i="1"/>
  <c r="BR76" i="1"/>
  <c r="BQ76" i="1"/>
  <c r="BP76" i="1"/>
  <c r="BO76" i="1"/>
  <c r="BN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R76" i="1"/>
  <c r="AQ76" i="1"/>
  <c r="AP76" i="1"/>
  <c r="BY75" i="1"/>
  <c r="BX75" i="1"/>
  <c r="BW75" i="1"/>
  <c r="BV75" i="1"/>
  <c r="BU75" i="1"/>
  <c r="BT75" i="1"/>
  <c r="BS75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U73" i="1"/>
  <c r="BR75" i="1" s="1"/>
  <c r="AT73" i="1"/>
  <c r="AT76" i="1" s="1"/>
  <c r="AS73" i="1"/>
  <c r="AC73" i="1"/>
  <c r="AL76" i="1" s="1"/>
  <c r="AB73" i="1"/>
  <c r="AA73" i="1"/>
  <c r="AA75" i="1" s="1"/>
  <c r="Z73" i="1"/>
  <c r="Y73" i="1"/>
  <c r="X73" i="1"/>
  <c r="W73" i="1"/>
  <c r="W75" i="1" s="1"/>
  <c r="V73" i="1"/>
  <c r="U73" i="1"/>
  <c r="U75" i="1" s="1"/>
  <c r="T73" i="1"/>
  <c r="S73" i="1"/>
  <c r="S75" i="1" s="1"/>
  <c r="R73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R57" i="1"/>
  <c r="AQ57" i="1"/>
  <c r="AP57" i="1"/>
  <c r="BY56" i="1"/>
  <c r="BX56" i="1"/>
  <c r="BW56" i="1"/>
  <c r="BV56" i="1"/>
  <c r="BU56" i="1"/>
  <c r="BT56" i="1"/>
  <c r="BS56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U54" i="1"/>
  <c r="AU57" i="1" s="1"/>
  <c r="AT54" i="1"/>
  <c r="AT57" i="1" s="1"/>
  <c r="AS54" i="1"/>
  <c r="AC54" i="1"/>
  <c r="AL57" i="1" s="1"/>
  <c r="AB54" i="1"/>
  <c r="AA54" i="1"/>
  <c r="Z54" i="1"/>
  <c r="Y54" i="1"/>
  <c r="X54" i="1"/>
  <c r="W54" i="1"/>
  <c r="W56" i="1" s="1"/>
  <c r="V54" i="1"/>
  <c r="U54" i="1"/>
  <c r="T54" i="1"/>
  <c r="S54" i="1"/>
  <c r="S56" i="1" s="1"/>
  <c r="R54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R38" i="1"/>
  <c r="AQ38" i="1"/>
  <c r="AP38" i="1"/>
  <c r="BY37" i="1"/>
  <c r="BX37" i="1"/>
  <c r="BW37" i="1"/>
  <c r="BV37" i="1"/>
  <c r="BU37" i="1"/>
  <c r="BT37" i="1"/>
  <c r="BS37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U35" i="1"/>
  <c r="AU38" i="1" s="1"/>
  <c r="AT35" i="1"/>
  <c r="AS35" i="1"/>
  <c r="AC35" i="1"/>
  <c r="AK38" i="1" s="1"/>
  <c r="AB35" i="1"/>
  <c r="AB37" i="1" s="1"/>
  <c r="AA35" i="1"/>
  <c r="Z35" i="1"/>
  <c r="Z37" i="1" s="1"/>
  <c r="Y35" i="1"/>
  <c r="X35" i="1"/>
  <c r="X37" i="1" s="1"/>
  <c r="W35" i="1"/>
  <c r="W37" i="1" s="1"/>
  <c r="V35" i="1"/>
  <c r="V37" i="1" s="1"/>
  <c r="U35" i="1"/>
  <c r="T35" i="1"/>
  <c r="T37" i="1" s="1"/>
  <c r="S35" i="1"/>
  <c r="R35" i="1"/>
  <c r="R37" i="1" s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R20" i="1"/>
  <c r="AQ20" i="1"/>
  <c r="AP20" i="1"/>
  <c r="AH20" i="1"/>
  <c r="AG20" i="1"/>
  <c r="AF20" i="1"/>
  <c r="AE20" i="1"/>
  <c r="AD20" i="1"/>
  <c r="BY19" i="1"/>
  <c r="BX19" i="1"/>
  <c r="BW19" i="1"/>
  <c r="BV19" i="1"/>
  <c r="BU19" i="1"/>
  <c r="BT19" i="1"/>
  <c r="BS19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U17" i="1"/>
  <c r="AV18" i="1" s="1"/>
  <c r="AT17" i="1"/>
  <c r="AS17" i="1"/>
  <c r="AS20" i="1" s="1"/>
  <c r="AC17" i="1"/>
  <c r="AN21" i="1" s="1"/>
  <c r="AB17" i="1"/>
  <c r="AB19" i="1" s="1"/>
  <c r="AA17" i="1"/>
  <c r="AA19" i="1" s="1"/>
  <c r="Z17" i="1"/>
  <c r="Z19" i="1" s="1"/>
  <c r="Y17" i="1"/>
  <c r="X17" i="1"/>
  <c r="X19" i="1" s="1"/>
  <c r="W17" i="1"/>
  <c r="W19" i="1" s="1"/>
  <c r="V17" i="1"/>
  <c r="V19" i="1" s="1"/>
  <c r="U17" i="1"/>
  <c r="T17" i="1"/>
  <c r="T19" i="1" s="1"/>
  <c r="S17" i="1"/>
  <c r="S19" i="1" s="1"/>
  <c r="R17" i="1"/>
  <c r="R19" i="1" s="1"/>
  <c r="R18" i="1" l="1"/>
  <c r="AT18" i="1"/>
  <c r="AA55" i="1"/>
  <c r="BC37" i="1"/>
  <c r="AR56" i="1"/>
  <c r="AQ94" i="1"/>
  <c r="BG94" i="1"/>
  <c r="AT20" i="1"/>
  <c r="BK37" i="1"/>
  <c r="AS38" i="1"/>
  <c r="AK56" i="1"/>
  <c r="BG56" i="1"/>
  <c r="AY75" i="1"/>
  <c r="AC94" i="1"/>
  <c r="AI95" i="1"/>
  <c r="AU95" i="1"/>
  <c r="AP75" i="1"/>
  <c r="AM75" i="1"/>
  <c r="AJ56" i="1"/>
  <c r="S55" i="1"/>
  <c r="AC75" i="1"/>
  <c r="AI76" i="1"/>
  <c r="AJ19" i="1"/>
  <c r="AG21" i="1"/>
  <c r="Y56" i="1"/>
  <c r="AH75" i="1"/>
  <c r="Y19" i="1"/>
  <c r="AK21" i="1"/>
  <c r="AU36" i="1"/>
  <c r="AG56" i="1"/>
  <c r="U55" i="1"/>
  <c r="AA56" i="1"/>
  <c r="BO56" i="1"/>
  <c r="AE57" i="1"/>
  <c r="AM57" i="1"/>
  <c r="AR75" i="1"/>
  <c r="AJ75" i="1"/>
  <c r="S74" i="1"/>
  <c r="AU74" i="1"/>
  <c r="BG75" i="1"/>
  <c r="AK76" i="1"/>
  <c r="AU93" i="1"/>
  <c r="AK95" i="1"/>
  <c r="AR19" i="1"/>
  <c r="BC75" i="1"/>
  <c r="AU76" i="1"/>
  <c r="AO21" i="1"/>
  <c r="R36" i="1"/>
  <c r="AS55" i="1"/>
  <c r="U56" i="1"/>
  <c r="AC56" i="1"/>
  <c r="AG57" i="1"/>
  <c r="AO57" i="1"/>
  <c r="AA74" i="1"/>
  <c r="Y75" i="1"/>
  <c r="AQ75" i="1"/>
  <c r="BO75" i="1"/>
  <c r="AE76" i="1"/>
  <c r="AM76" i="1"/>
  <c r="AR94" i="1"/>
  <c r="AJ94" i="1"/>
  <c r="S93" i="1"/>
  <c r="Y94" i="1"/>
  <c r="AE95" i="1"/>
  <c r="AM95" i="1"/>
  <c r="AL20" i="1"/>
  <c r="AY56" i="1"/>
  <c r="AK57" i="1"/>
  <c r="AL75" i="1"/>
  <c r="AS18" i="1"/>
  <c r="U19" i="1"/>
  <c r="AC19" i="1"/>
  <c r="AQ56" i="1"/>
  <c r="AC55" i="1"/>
  <c r="AU55" i="1"/>
  <c r="AI57" i="1"/>
  <c r="AG76" i="1"/>
  <c r="AO76" i="1"/>
  <c r="AE94" i="1"/>
  <c r="BO94" i="1"/>
  <c r="AG95" i="1"/>
  <c r="AO95" i="1"/>
  <c r="Y18" i="1"/>
  <c r="AK19" i="1"/>
  <c r="AS19" i="1"/>
  <c r="BA19" i="1"/>
  <c r="BI19" i="1"/>
  <c r="BQ19" i="1"/>
  <c r="AJ37" i="1"/>
  <c r="Z36" i="1"/>
  <c r="AD36" i="1"/>
  <c r="AU37" i="1"/>
  <c r="AG38" i="1"/>
  <c r="V18" i="1"/>
  <c r="AH19" i="1"/>
  <c r="AP19" i="1"/>
  <c r="AX19" i="1"/>
  <c r="BF19" i="1"/>
  <c r="BN19" i="1"/>
  <c r="BR19" i="1"/>
  <c r="AM20" i="1"/>
  <c r="AU20" i="1"/>
  <c r="AH21" i="1"/>
  <c r="AL21" i="1"/>
  <c r="BN37" i="1"/>
  <c r="BJ37" i="1"/>
  <c r="BB37" i="1"/>
  <c r="AX37" i="1"/>
  <c r="AT37" i="1"/>
  <c r="BP37" i="1"/>
  <c r="BL37" i="1"/>
  <c r="BH37" i="1"/>
  <c r="BD37" i="1"/>
  <c r="AZ37" i="1"/>
  <c r="AV37" i="1"/>
  <c r="W36" i="1"/>
  <c r="Y37" i="1"/>
  <c r="AG37" i="1"/>
  <c r="AO37" i="1"/>
  <c r="AW37" i="1"/>
  <c r="BE37" i="1"/>
  <c r="BM37" i="1"/>
  <c r="AI38" i="1"/>
  <c r="R56" i="1"/>
  <c r="R55" i="1"/>
  <c r="AO56" i="1"/>
  <c r="Z56" i="1"/>
  <c r="Z55" i="1"/>
  <c r="AM56" i="1"/>
  <c r="R94" i="1"/>
  <c r="R93" i="1"/>
  <c r="AO94" i="1"/>
  <c r="Z94" i="1"/>
  <c r="Z93" i="1"/>
  <c r="AK94" i="1"/>
  <c r="S18" i="1"/>
  <c r="W18" i="1"/>
  <c r="AA18" i="1"/>
  <c r="AU18" i="1"/>
  <c r="AE19" i="1"/>
  <c r="AI19" i="1"/>
  <c r="AM19" i="1"/>
  <c r="AQ19" i="1"/>
  <c r="AU19" i="1"/>
  <c r="AY19" i="1"/>
  <c r="BC19" i="1"/>
  <c r="BG19" i="1"/>
  <c r="BK19" i="1"/>
  <c r="BO19" i="1"/>
  <c r="AJ20" i="1"/>
  <c r="AN20" i="1"/>
  <c r="AE21" i="1"/>
  <c r="AI21" i="1"/>
  <c r="AM21" i="1"/>
  <c r="AP37" i="1"/>
  <c r="AD37" i="1"/>
  <c r="AH37" i="1"/>
  <c r="AL37" i="1"/>
  <c r="AT38" i="1"/>
  <c r="AT36" i="1"/>
  <c r="T36" i="1"/>
  <c r="X36" i="1"/>
  <c r="AB36" i="1"/>
  <c r="S37" i="1"/>
  <c r="AA37" i="1"/>
  <c r="AI37" i="1"/>
  <c r="AQ37" i="1"/>
  <c r="AY37" i="1"/>
  <c r="BG37" i="1"/>
  <c r="BO37" i="1"/>
  <c r="W55" i="1"/>
  <c r="R75" i="1"/>
  <c r="R74" i="1"/>
  <c r="AO75" i="1"/>
  <c r="V75" i="1"/>
  <c r="V74" i="1"/>
  <c r="AG75" i="1"/>
  <c r="Z75" i="1"/>
  <c r="Z74" i="1"/>
  <c r="AK75" i="1"/>
  <c r="BN75" i="1"/>
  <c r="BJ75" i="1"/>
  <c r="BB75" i="1"/>
  <c r="AX75" i="1"/>
  <c r="AT75" i="1"/>
  <c r="AT74" i="1"/>
  <c r="AS76" i="1"/>
  <c r="BM75" i="1"/>
  <c r="BI75" i="1"/>
  <c r="BA75" i="1"/>
  <c r="AW75" i="1"/>
  <c r="AS75" i="1"/>
  <c r="AS74" i="1"/>
  <c r="BP75" i="1"/>
  <c r="BL75" i="1"/>
  <c r="BH75" i="1"/>
  <c r="BD75" i="1"/>
  <c r="AZ75" i="1"/>
  <c r="AV75" i="1"/>
  <c r="W74" i="1"/>
  <c r="AE75" i="1"/>
  <c r="AU75" i="1"/>
  <c r="BK75" i="1"/>
  <c r="AA93" i="1"/>
  <c r="AI94" i="1"/>
  <c r="AY94" i="1"/>
  <c r="U18" i="1"/>
  <c r="AC18" i="1"/>
  <c r="AG19" i="1"/>
  <c r="AO19" i="1"/>
  <c r="AW19" i="1"/>
  <c r="BE19" i="1"/>
  <c r="BM19" i="1"/>
  <c r="AR37" i="1"/>
  <c r="AF37" i="1"/>
  <c r="AL38" i="1"/>
  <c r="AH38" i="1"/>
  <c r="AD38" i="1"/>
  <c r="AN38" i="1"/>
  <c r="AJ38" i="1"/>
  <c r="AF38" i="1"/>
  <c r="AN37" i="1"/>
  <c r="V36" i="1"/>
  <c r="AE37" i="1"/>
  <c r="AM37" i="1"/>
  <c r="AO38" i="1"/>
  <c r="Z18" i="1"/>
  <c r="AD18" i="1"/>
  <c r="AD19" i="1"/>
  <c r="AL19" i="1"/>
  <c r="AT19" i="1"/>
  <c r="BB19" i="1"/>
  <c r="BJ19" i="1"/>
  <c r="AD21" i="1"/>
  <c r="S36" i="1"/>
  <c r="AA36" i="1"/>
  <c r="V56" i="1"/>
  <c r="V55" i="1"/>
  <c r="BN56" i="1"/>
  <c r="BJ56" i="1"/>
  <c r="BB56" i="1"/>
  <c r="AX56" i="1"/>
  <c r="AT56" i="1"/>
  <c r="AT55" i="1"/>
  <c r="AS57" i="1"/>
  <c r="BM56" i="1"/>
  <c r="BI56" i="1"/>
  <c r="BA56" i="1"/>
  <c r="AW56" i="1"/>
  <c r="AS56" i="1"/>
  <c r="BP56" i="1"/>
  <c r="BL56" i="1"/>
  <c r="BH56" i="1"/>
  <c r="BD56" i="1"/>
  <c r="AZ56" i="1"/>
  <c r="AV56" i="1"/>
  <c r="AE56" i="1"/>
  <c r="BC56" i="1"/>
  <c r="V94" i="1"/>
  <c r="V93" i="1"/>
  <c r="AG94" i="1"/>
  <c r="BN94" i="1"/>
  <c r="BJ94" i="1"/>
  <c r="BB94" i="1"/>
  <c r="AX94" i="1"/>
  <c r="AT94" i="1"/>
  <c r="AT93" i="1"/>
  <c r="AS95" i="1"/>
  <c r="BM94" i="1"/>
  <c r="BI94" i="1"/>
  <c r="BA94" i="1"/>
  <c r="AW94" i="1"/>
  <c r="AS94" i="1"/>
  <c r="AS93" i="1"/>
  <c r="BP94" i="1"/>
  <c r="BL94" i="1"/>
  <c r="BH94" i="1"/>
  <c r="BD94" i="1"/>
  <c r="AZ94" i="1"/>
  <c r="AV94" i="1"/>
  <c r="W93" i="1"/>
  <c r="AU94" i="1"/>
  <c r="BK94" i="1"/>
  <c r="T18" i="1"/>
  <c r="X18" i="1"/>
  <c r="AB18" i="1"/>
  <c r="AF19" i="1"/>
  <c r="AN19" i="1"/>
  <c r="AV19" i="1"/>
  <c r="AZ19" i="1"/>
  <c r="BD19" i="1"/>
  <c r="BH19" i="1"/>
  <c r="BL19" i="1"/>
  <c r="BP19" i="1"/>
  <c r="AK20" i="1"/>
  <c r="AO20" i="1"/>
  <c r="AF21" i="1"/>
  <c r="AJ21" i="1"/>
  <c r="BR37" i="1"/>
  <c r="BF37" i="1"/>
  <c r="AV36" i="1"/>
  <c r="U36" i="1"/>
  <c r="Y36" i="1"/>
  <c r="AC36" i="1"/>
  <c r="AS36" i="1"/>
  <c r="U37" i="1"/>
  <c r="AC37" i="1"/>
  <c r="AK37" i="1"/>
  <c r="AS37" i="1"/>
  <c r="BA37" i="1"/>
  <c r="BI37" i="1"/>
  <c r="BQ37" i="1"/>
  <c r="AE38" i="1"/>
  <c r="AM38" i="1"/>
  <c r="AP56" i="1"/>
  <c r="AD56" i="1"/>
  <c r="T56" i="1"/>
  <c r="T55" i="1"/>
  <c r="AH56" i="1"/>
  <c r="X56" i="1"/>
  <c r="X55" i="1"/>
  <c r="AL56" i="1"/>
  <c r="AB56" i="1"/>
  <c r="AB55" i="1"/>
  <c r="BR56" i="1"/>
  <c r="BF56" i="1"/>
  <c r="BQ56" i="1"/>
  <c r="BE56" i="1"/>
  <c r="AV55" i="1"/>
  <c r="Y55" i="1"/>
  <c r="AI56" i="1"/>
  <c r="AU56" i="1"/>
  <c r="BK56" i="1"/>
  <c r="AI75" i="1"/>
  <c r="AP94" i="1"/>
  <c r="AH94" i="1"/>
  <c r="AL94" i="1"/>
  <c r="AM94" i="1"/>
  <c r="BC94" i="1"/>
  <c r="AF56" i="1"/>
  <c r="AN56" i="1"/>
  <c r="AF57" i="1"/>
  <c r="AJ57" i="1"/>
  <c r="AN57" i="1"/>
  <c r="T74" i="1"/>
  <c r="X74" i="1"/>
  <c r="AB74" i="1"/>
  <c r="AV74" i="1"/>
  <c r="T75" i="1"/>
  <c r="X75" i="1"/>
  <c r="AB75" i="1"/>
  <c r="AF75" i="1"/>
  <c r="AN75" i="1"/>
  <c r="AF76" i="1"/>
  <c r="AJ76" i="1"/>
  <c r="AN76" i="1"/>
  <c r="T93" i="1"/>
  <c r="X93" i="1"/>
  <c r="AB93" i="1"/>
  <c r="AV93" i="1"/>
  <c r="T94" i="1"/>
  <c r="X94" i="1"/>
  <c r="AB94" i="1"/>
  <c r="AF94" i="1"/>
  <c r="AN94" i="1"/>
  <c r="AF95" i="1"/>
  <c r="AJ95" i="1"/>
  <c r="AN95" i="1"/>
  <c r="U74" i="1"/>
  <c r="Y74" i="1"/>
  <c r="AC74" i="1"/>
  <c r="BE75" i="1"/>
  <c r="BQ75" i="1"/>
  <c r="U93" i="1"/>
  <c r="Y93" i="1"/>
  <c r="AC93" i="1"/>
  <c r="BE94" i="1"/>
  <c r="BQ94" i="1"/>
  <c r="AD55" i="1"/>
  <c r="AD57" i="1"/>
  <c r="AH57" i="1"/>
  <c r="AD74" i="1"/>
  <c r="AD75" i="1"/>
  <c r="BF75" i="1"/>
  <c r="AD76" i="1"/>
  <c r="AH76" i="1"/>
  <c r="AD93" i="1"/>
  <c r="AD94" i="1"/>
  <c r="BF94" i="1"/>
  <c r="AD95" i="1"/>
  <c r="AH95" i="1"/>
  <c r="CK37" i="1" l="1"/>
  <c r="CK19" i="1"/>
  <c r="CA19" i="1"/>
  <c r="CA18" i="1"/>
  <c r="BZ18" i="1"/>
  <c r="CH113" i="1"/>
  <c r="CG113" i="1"/>
  <c r="CF113" i="1"/>
  <c r="CE113" i="1"/>
  <c r="CC113" i="1"/>
  <c r="CB113" i="1"/>
  <c r="CA113" i="1"/>
  <c r="CH112" i="1"/>
  <c r="CG112" i="1"/>
  <c r="CF112" i="1"/>
  <c r="CB112" i="1"/>
  <c r="CK94" i="1"/>
  <c r="CJ94" i="1"/>
  <c r="CI94" i="1"/>
  <c r="CH94" i="1"/>
  <c r="CG94" i="1"/>
  <c r="CF94" i="1"/>
  <c r="CE94" i="1"/>
  <c r="CD94" i="1"/>
  <c r="CC94" i="1"/>
  <c r="CB94" i="1"/>
  <c r="CA94" i="1"/>
  <c r="CK93" i="1"/>
  <c r="CJ93" i="1"/>
  <c r="CI93" i="1"/>
  <c r="CH93" i="1"/>
  <c r="CG93" i="1"/>
  <c r="CF93" i="1"/>
  <c r="CC93" i="1"/>
  <c r="CB93" i="1"/>
  <c r="CA93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CK74" i="1"/>
  <c r="CJ74" i="1"/>
  <c r="CI74" i="1"/>
  <c r="CH74" i="1"/>
  <c r="CG74" i="1"/>
  <c r="CF74" i="1"/>
  <c r="CB74" i="1"/>
  <c r="CA74" i="1"/>
  <c r="BZ74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CK55" i="1"/>
  <c r="CJ55" i="1"/>
  <c r="CI55" i="1"/>
  <c r="CH55" i="1"/>
  <c r="CG55" i="1"/>
  <c r="CF55" i="1"/>
  <c r="CC55" i="1"/>
  <c r="CB55" i="1"/>
  <c r="CA55" i="1"/>
  <c r="BZ55" i="1"/>
  <c r="CJ37" i="1"/>
  <c r="CI37" i="1"/>
  <c r="CH37" i="1"/>
  <c r="CG37" i="1"/>
  <c r="CF37" i="1"/>
  <c r="CE37" i="1"/>
  <c r="CD37" i="1"/>
  <c r="CC37" i="1"/>
  <c r="CB37" i="1"/>
  <c r="CA37" i="1"/>
  <c r="BZ37" i="1"/>
  <c r="CK36" i="1"/>
  <c r="CJ36" i="1"/>
  <c r="CI36" i="1"/>
  <c r="CH36" i="1"/>
  <c r="CG36" i="1"/>
  <c r="CF36" i="1"/>
  <c r="CC36" i="1"/>
  <c r="CB36" i="1"/>
  <c r="CA36" i="1"/>
  <c r="BZ36" i="1"/>
  <c r="CJ19" i="1"/>
  <c r="CI19" i="1"/>
  <c r="CH19" i="1"/>
  <c r="CG19" i="1"/>
  <c r="CF19" i="1"/>
  <c r="CE19" i="1"/>
  <c r="CD19" i="1"/>
  <c r="CB19" i="1"/>
  <c r="BZ19" i="1"/>
  <c r="CG18" i="1"/>
  <c r="CF18" i="1"/>
  <c r="CC18" i="1"/>
  <c r="CB18" i="1"/>
  <c r="BE114" i="1" l="1"/>
  <c r="BF114" i="1"/>
  <c r="AW114" i="1" l="1"/>
  <c r="AX114" i="1"/>
  <c r="AY114" i="1"/>
  <c r="AV114" i="1"/>
  <c r="Q111" i="1" l="1"/>
  <c r="AQ114" i="1"/>
  <c r="AR114" i="1"/>
  <c r="AS114" i="1"/>
  <c r="AT114" i="1"/>
  <c r="AU114" i="1"/>
  <c r="AP114" i="1"/>
  <c r="Q17" i="1"/>
  <c r="Q92" i="1"/>
  <c r="Q73" i="1"/>
  <c r="Q54" i="1"/>
  <c r="Q35" i="1"/>
  <c r="AP115" i="1"/>
  <c r="AQ115" i="1"/>
  <c r="AR115" i="1"/>
  <c r="AM114" i="1"/>
  <c r="AN114" i="1"/>
  <c r="AL114" i="1"/>
  <c r="AO114" i="1"/>
  <c r="AJ114" i="1"/>
  <c r="AK114" i="1"/>
  <c r="FA35" i="1" l="1"/>
  <c r="FB24" i="1" s="1"/>
  <c r="EV35" i="1"/>
  <c r="FA54" i="1"/>
  <c r="EV54" i="1"/>
  <c r="EV73" i="1"/>
  <c r="FA73" i="1"/>
  <c r="FA92" i="1"/>
  <c r="EV92" i="1"/>
  <c r="FA17" i="1"/>
  <c r="EV17" i="1"/>
  <c r="FA111" i="1"/>
  <c r="EV111" i="1"/>
  <c r="DE111" i="1"/>
  <c r="ER117" i="1"/>
  <c r="EO117" i="1"/>
  <c r="EN117" i="1"/>
  <c r="EQ117" i="1"/>
  <c r="EP117" i="1"/>
  <c r="EJ117" i="1"/>
  <c r="EM117" i="1"/>
  <c r="EL117" i="1"/>
  <c r="EI117" i="1"/>
  <c r="EK117" i="1"/>
  <c r="DZ117" i="1"/>
  <c r="EA117" i="1"/>
  <c r="EB117" i="1"/>
  <c r="EC117" i="1"/>
  <c r="ED117" i="1"/>
  <c r="EE117" i="1"/>
  <c r="DW117" i="1"/>
  <c r="DY117" i="1"/>
  <c r="DX117" i="1"/>
  <c r="DW111" i="1"/>
  <c r="EI115" i="1" s="1"/>
  <c r="EF117" i="1"/>
  <c r="FB5" i="1"/>
  <c r="DX111" i="1"/>
  <c r="EJ115" i="1" s="1"/>
  <c r="CX119" i="1"/>
  <c r="DV111" i="1"/>
  <c r="DT111" i="1"/>
  <c r="DU111" i="1"/>
  <c r="DR111" i="1"/>
  <c r="DS111" i="1"/>
  <c r="DO111" i="1"/>
  <c r="DN111" i="1"/>
  <c r="DM111" i="1"/>
  <c r="DK111" i="1"/>
  <c r="DJ111" i="1"/>
  <c r="DP111" i="1"/>
  <c r="DI111" i="1"/>
  <c r="DQ111" i="1"/>
  <c r="DC21" i="1"/>
  <c r="DB21" i="1"/>
  <c r="DD21" i="1"/>
  <c r="DE73" i="1"/>
  <c r="DH111" i="1"/>
  <c r="DF111" i="1"/>
  <c r="DF116" i="1" s="1"/>
  <c r="DG111" i="1"/>
  <c r="DS115" i="1" s="1"/>
  <c r="DD111" i="1"/>
  <c r="DC119" i="1"/>
  <c r="CW119" i="1"/>
  <c r="CU119" i="1"/>
  <c r="CV119" i="1"/>
  <c r="CY119" i="1"/>
  <c r="DB119" i="1"/>
  <c r="DA119" i="1"/>
  <c r="CZ119" i="1"/>
  <c r="CB128" i="1"/>
  <c r="BZ128" i="1"/>
  <c r="FV111" i="1"/>
  <c r="EW5" i="1" l="1"/>
  <c r="EW10" i="1"/>
  <c r="EW6" i="1"/>
  <c r="EW13" i="1"/>
  <c r="EW9" i="1"/>
  <c r="EW8" i="1"/>
  <c r="EW7" i="1"/>
  <c r="EW11" i="1"/>
  <c r="EW15" i="1"/>
  <c r="EW16" i="1"/>
  <c r="EW14" i="1"/>
  <c r="EW12" i="1"/>
  <c r="EW61" i="1"/>
  <c r="EW62" i="1"/>
  <c r="EW42" i="1"/>
  <c r="EW45" i="1"/>
  <c r="EW47" i="1"/>
  <c r="FB82" i="1"/>
  <c r="FB83" i="1"/>
  <c r="FB81" i="1"/>
  <c r="FB91" i="1"/>
  <c r="FB88" i="1"/>
  <c r="FB89" i="1"/>
  <c r="FB87" i="1"/>
  <c r="FB80" i="1"/>
  <c r="FB90" i="1"/>
  <c r="FB85" i="1"/>
  <c r="FB86" i="1"/>
  <c r="FB84" i="1"/>
  <c r="EW29" i="1"/>
  <c r="EW33" i="1"/>
  <c r="FH99" i="1"/>
  <c r="DX116" i="1"/>
  <c r="EI113" i="1"/>
  <c r="EJ116" i="1"/>
  <c r="EH113" i="1"/>
  <c r="EI116" i="1"/>
  <c r="DY116" i="1"/>
  <c r="EJ113" i="1"/>
  <c r="EP113" i="1"/>
  <c r="EM113" i="1"/>
  <c r="EO113" i="1"/>
  <c r="EH115" i="1"/>
  <c r="EH116" i="1"/>
  <c r="EG113" i="1"/>
  <c r="ES113" i="1"/>
  <c r="DZ116" i="1"/>
  <c r="EL113" i="1"/>
  <c r="EG115" i="1"/>
  <c r="ES114" i="1"/>
  <c r="ER114" i="1"/>
  <c r="EP114" i="1"/>
  <c r="EO114" i="1"/>
  <c r="EL114" i="1"/>
  <c r="EQ114" i="1"/>
  <c r="EM114" i="1"/>
  <c r="EN114" i="1"/>
  <c r="ER113" i="1"/>
  <c r="EF115" i="1"/>
  <c r="EQ113" i="1"/>
  <c r="EC116" i="1"/>
  <c r="EN113" i="1"/>
  <c r="EG114" i="1"/>
  <c r="DI116" i="1"/>
  <c r="EB116" i="1"/>
  <c r="EB115" i="1"/>
  <c r="EA115" i="1"/>
  <c r="EA116" i="1"/>
  <c r="ED116" i="1"/>
  <c r="EC113" i="1"/>
  <c r="EF113" i="1"/>
  <c r="EF114" i="1"/>
  <c r="ED114" i="1"/>
  <c r="EC114" i="1"/>
  <c r="EB114" i="1"/>
  <c r="EA114" i="1"/>
  <c r="EE116" i="1"/>
  <c r="EE115" i="1"/>
  <c r="EF116" i="1"/>
  <c r="EE113" i="1"/>
  <c r="DX114" i="1"/>
  <c r="FB54" i="1"/>
  <c r="FB46" i="1"/>
  <c r="FB43" i="1"/>
  <c r="FB47" i="1"/>
  <c r="FB49" i="1"/>
  <c r="FB53" i="1"/>
  <c r="FB48" i="1"/>
  <c r="FB45" i="1"/>
  <c r="FB50" i="1"/>
  <c r="FB52" i="1"/>
  <c r="FB44" i="1"/>
  <c r="FB51" i="1"/>
  <c r="FB42" i="1"/>
  <c r="DX112" i="1"/>
  <c r="FB34" i="1"/>
  <c r="EA113" i="1"/>
  <c r="DX113" i="1"/>
  <c r="EB112" i="1"/>
  <c r="EE114" i="1"/>
  <c r="EE112" i="1"/>
  <c r="ED112" i="1"/>
  <c r="DZ113" i="1"/>
  <c r="EC112" i="1"/>
  <c r="DZ114" i="1"/>
  <c r="DZ112" i="1"/>
  <c r="DY113" i="1"/>
  <c r="EA112" i="1"/>
  <c r="DZ75" i="1"/>
  <c r="EA75" i="1"/>
  <c r="EB75" i="1"/>
  <c r="FH61" i="1"/>
  <c r="DY75" i="1"/>
  <c r="DX75" i="1"/>
  <c r="EB113" i="1"/>
  <c r="ED113" i="1"/>
  <c r="DY114" i="1"/>
  <c r="DY112" i="1"/>
  <c r="EF112" i="1"/>
  <c r="EG112" i="1"/>
  <c r="DW75" i="1"/>
  <c r="FB61" i="1"/>
  <c r="FB67" i="1"/>
  <c r="FB70" i="1"/>
  <c r="FB62" i="1"/>
  <c r="FB66" i="1"/>
  <c r="FB63" i="1"/>
  <c r="FB68" i="1"/>
  <c r="FB64" i="1"/>
  <c r="FB72" i="1"/>
  <c r="FB69" i="1"/>
  <c r="FB71" i="1"/>
  <c r="FB65" i="1"/>
  <c r="DW112" i="1"/>
  <c r="EW51" i="1"/>
  <c r="EW52" i="1"/>
  <c r="EW44" i="1"/>
  <c r="EW49" i="1"/>
  <c r="EW46" i="1"/>
  <c r="EW48" i="1"/>
  <c r="EW50" i="1"/>
  <c r="EW53" i="1"/>
  <c r="EW43" i="1"/>
  <c r="EW30" i="1"/>
  <c r="EW27" i="1"/>
  <c r="EW34" i="1"/>
  <c r="EW31" i="1"/>
  <c r="EW28" i="1"/>
  <c r="EW24" i="1"/>
  <c r="EW23" i="1"/>
  <c r="EW25" i="1"/>
  <c r="EW26" i="1"/>
  <c r="EW32" i="1"/>
  <c r="DV116" i="1"/>
  <c r="EW80" i="1"/>
  <c r="EW84" i="1"/>
  <c r="EW88" i="1"/>
  <c r="EW81" i="1"/>
  <c r="EW82" i="1"/>
  <c r="EW83" i="1"/>
  <c r="EW85" i="1"/>
  <c r="EW86" i="1"/>
  <c r="EW87" i="1"/>
  <c r="EW89" i="1"/>
  <c r="EW90" i="1"/>
  <c r="EW91" i="1"/>
  <c r="EW70" i="1"/>
  <c r="EW69" i="1"/>
  <c r="EW64" i="1"/>
  <c r="EW65" i="1"/>
  <c r="EW72" i="1"/>
  <c r="EW68" i="1"/>
  <c r="EW71" i="1"/>
  <c r="EW67" i="1"/>
  <c r="EW63" i="1"/>
  <c r="EW66" i="1"/>
  <c r="DW116" i="1"/>
  <c r="DV113" i="1"/>
  <c r="DW113" i="1"/>
  <c r="DW114" i="1"/>
  <c r="DV114" i="1"/>
  <c r="DU114" i="1"/>
  <c r="DT114" i="1"/>
  <c r="FB13" i="1"/>
  <c r="FB11" i="1"/>
  <c r="FB16" i="1"/>
  <c r="FB23" i="1"/>
  <c r="DV75" i="1"/>
  <c r="DZ115" i="1"/>
  <c r="DU112" i="1"/>
  <c r="ED115" i="1"/>
  <c r="DT112" i="1"/>
  <c r="EC115" i="1"/>
  <c r="DV112" i="1"/>
  <c r="DS113" i="1"/>
  <c r="DP113" i="1"/>
  <c r="DS114" i="1"/>
  <c r="DT113" i="1"/>
  <c r="DI114" i="1"/>
  <c r="DU113" i="1"/>
  <c r="DQ113" i="1"/>
  <c r="DR115" i="1"/>
  <c r="DR114" i="1"/>
  <c r="DR112" i="1"/>
  <c r="DL112" i="1"/>
  <c r="DK114" i="1"/>
  <c r="DK112" i="1"/>
  <c r="DQ115" i="1"/>
  <c r="DQ114" i="1"/>
  <c r="DQ112" i="1"/>
  <c r="DP112" i="1"/>
  <c r="DP115" i="1"/>
  <c r="DP114" i="1"/>
  <c r="DM113" i="1"/>
  <c r="DM114" i="1"/>
  <c r="DM112" i="1"/>
  <c r="DL113" i="1"/>
  <c r="DO113" i="1"/>
  <c r="DN113" i="1"/>
  <c r="DJ113" i="1"/>
  <c r="DK113" i="1"/>
  <c r="DH116" i="1"/>
  <c r="DN75" i="1"/>
  <c r="DJ75" i="1"/>
  <c r="DO75" i="1"/>
  <c r="DU75" i="1"/>
  <c r="DQ75" i="1"/>
  <c r="DK75" i="1"/>
  <c r="DP75" i="1"/>
  <c r="DM75" i="1"/>
  <c r="DT75" i="1"/>
  <c r="DL75" i="1"/>
  <c r="DS75" i="1"/>
  <c r="DR75" i="1"/>
  <c r="DL114" i="1"/>
  <c r="DJ114" i="1"/>
  <c r="DJ112" i="1"/>
  <c r="DN115" i="1"/>
  <c r="DN112" i="1"/>
  <c r="DN114" i="1"/>
  <c r="DR113" i="1"/>
  <c r="FB6" i="1"/>
  <c r="DS112" i="1"/>
  <c r="DO115" i="1"/>
  <c r="DO114" i="1"/>
  <c r="DO112" i="1"/>
  <c r="FB35" i="1"/>
  <c r="FB28" i="1"/>
  <c r="FB33" i="1"/>
  <c r="FB29" i="1"/>
  <c r="FB32" i="1"/>
  <c r="FB26" i="1"/>
  <c r="FB27" i="1"/>
  <c r="FB25" i="1"/>
  <c r="FB30" i="1"/>
  <c r="FB31" i="1"/>
  <c r="DI113" i="1"/>
  <c r="DG113" i="1"/>
  <c r="DD113" i="1"/>
  <c r="DH114" i="1"/>
  <c r="DH112" i="1"/>
  <c r="DI75" i="1"/>
  <c r="DH75" i="1"/>
  <c r="DG75" i="1"/>
  <c r="DF74" i="1"/>
  <c r="DF75" i="1"/>
  <c r="DE76" i="1"/>
  <c r="DE74" i="1"/>
  <c r="DE75" i="1"/>
  <c r="DI112" i="1"/>
  <c r="DG116" i="1"/>
  <c r="DG114" i="1"/>
  <c r="DG112" i="1"/>
  <c r="FB7" i="1"/>
  <c r="FB8" i="1"/>
  <c r="FB14" i="1"/>
  <c r="FB10" i="1"/>
  <c r="FB9" i="1"/>
  <c r="FB15" i="1"/>
  <c r="FB12" i="1"/>
  <c r="DF112" i="1"/>
  <c r="DF114" i="1"/>
  <c r="FI54" i="1"/>
  <c r="DE114" i="1"/>
  <c r="DE116" i="1"/>
  <c r="DE112" i="1"/>
  <c r="DH113" i="1"/>
  <c r="DD112" i="1"/>
  <c r="DD114" i="1"/>
  <c r="DE113" i="1"/>
  <c r="DF113" i="1"/>
  <c r="DC120" i="1"/>
  <c r="FH103" i="1" l="1"/>
  <c r="FH100" i="1"/>
  <c r="FB92" i="1"/>
  <c r="EW17" i="1"/>
  <c r="FH109" i="1"/>
  <c r="FH108" i="1"/>
  <c r="FH107" i="1"/>
  <c r="FH106" i="1"/>
  <c r="FH110" i="1"/>
  <c r="FH101" i="1"/>
  <c r="FH102" i="1"/>
  <c r="FH104" i="1"/>
  <c r="FH105" i="1"/>
  <c r="EW54" i="1"/>
  <c r="EW35" i="1"/>
  <c r="EW101" i="1"/>
  <c r="EW99" i="1"/>
  <c r="EW110" i="1"/>
  <c r="EW100" i="1"/>
  <c r="FB73" i="1"/>
  <c r="EW73" i="1"/>
  <c r="EW92" i="1"/>
  <c r="FG111" i="1"/>
  <c r="EW102" i="1"/>
  <c r="FH62" i="1"/>
  <c r="FH66" i="1"/>
  <c r="FH70" i="1"/>
  <c r="FH63" i="1"/>
  <c r="FH67" i="1"/>
  <c r="FH71" i="1"/>
  <c r="FH64" i="1"/>
  <c r="FH68" i="1"/>
  <c r="FH72" i="1"/>
  <c r="FH65" i="1"/>
  <c r="FH69" i="1"/>
  <c r="FB17" i="1"/>
  <c r="FG73" i="1"/>
  <c r="FI92" i="1"/>
  <c r="FH111" i="1" l="1"/>
  <c r="FI110" i="1" s="1"/>
  <c r="FH73" i="1"/>
  <c r="FI61" i="1" s="1"/>
  <c r="EW108" i="1"/>
  <c r="EW107" i="1"/>
  <c r="EW105" i="1"/>
  <c r="EW104" i="1"/>
  <c r="EW106" i="1"/>
  <c r="EW128" i="1"/>
  <c r="EW126" i="1"/>
  <c r="EW124" i="1"/>
  <c r="EW125" i="1"/>
  <c r="EW127" i="1"/>
  <c r="EW123" i="1"/>
  <c r="EW109" i="1"/>
  <c r="EW103" i="1"/>
  <c r="FH113" i="1"/>
  <c r="FI105" i="1" l="1"/>
  <c r="FI108" i="1"/>
  <c r="FI109" i="1"/>
  <c r="FI99" i="1"/>
  <c r="FI66" i="1"/>
  <c r="FI100" i="1"/>
  <c r="FI102" i="1"/>
  <c r="FI70" i="1"/>
  <c r="FI67" i="1"/>
  <c r="FI68" i="1"/>
  <c r="FI62" i="1"/>
  <c r="FI71" i="1"/>
  <c r="FI64" i="1"/>
  <c r="FI72" i="1"/>
  <c r="FI65" i="1"/>
  <c r="FI69" i="1"/>
  <c r="FI63" i="1"/>
  <c r="EW111" i="1"/>
  <c r="FI101" i="1"/>
  <c r="FI104" i="1"/>
  <c r="FI103" i="1"/>
  <c r="FI107" i="1"/>
  <c r="FI106" i="1"/>
  <c r="FI35" i="1"/>
  <c r="FI111" i="1" l="1"/>
  <c r="FI73" i="1"/>
  <c r="FB104" i="1"/>
  <c r="FB101" i="1" l="1"/>
  <c r="FB108" i="1"/>
  <c r="FB105" i="1"/>
  <c r="FB99" i="1"/>
  <c r="FB107" i="1"/>
  <c r="FB102" i="1"/>
  <c r="FB110" i="1"/>
  <c r="FB106" i="1"/>
  <c r="FB109" i="1"/>
  <c r="FB100" i="1"/>
  <c r="FB103" i="1"/>
  <c r="FB111" i="1" l="1"/>
</calcChain>
</file>

<file path=xl/sharedStrings.xml><?xml version="1.0" encoding="utf-8"?>
<sst xmlns="http://schemas.openxmlformats.org/spreadsheetml/2006/main" count="14270" uniqueCount="2173">
  <si>
    <t>MALABO</t>
  </si>
  <si>
    <t xml:space="preserve"> Productos alimenticios y bebidas no alcohólicas </t>
  </si>
  <si>
    <t xml:space="preserve"> Bebidas alcoholicas, tabacos y estuperfacientes </t>
  </si>
  <si>
    <t xml:space="preserve"> Ropas y calzados </t>
  </si>
  <si>
    <t xml:space="preserve"> Viviendas, agua, electricidad, gas y otros combustibles </t>
  </si>
  <si>
    <t xml:space="preserve"> Muebles, equipos de hogar y mantenimeinto corriente del hogar </t>
  </si>
  <si>
    <t xml:space="preserve"> Salud </t>
  </si>
  <si>
    <t xml:space="preserve"> Transportes </t>
  </si>
  <si>
    <t xml:space="preserve"> Comunicación </t>
  </si>
  <si>
    <t xml:space="preserve"> Espaciamiento, espectáculos y cultura </t>
  </si>
  <si>
    <t xml:space="preserve"> Educacion </t>
  </si>
  <si>
    <t xml:space="preserve"> Restaurantes y hoteles </t>
  </si>
  <si>
    <t xml:space="preserve"> Bienes y servicios diversos </t>
  </si>
  <si>
    <t>IPC GENERAL DE MALABO</t>
  </si>
  <si>
    <t>BATA</t>
  </si>
  <si>
    <t>Productos alimenticios y bebidas no alcohólicas</t>
  </si>
  <si>
    <t>Bebidas alcoholicas, tabacos y estuperfacientes</t>
  </si>
  <si>
    <t>Ropas y calzados</t>
  </si>
  <si>
    <t>Viviendas, agua, electricidad, gas y otros combustibles</t>
  </si>
  <si>
    <t>Muebles, equipos de hogar y mantenimeinto corriente del hogar</t>
  </si>
  <si>
    <t>Salud</t>
  </si>
  <si>
    <t>Transportes</t>
  </si>
  <si>
    <t>Comunicación</t>
  </si>
  <si>
    <t>Espaciamiento, espectáculos y cultura</t>
  </si>
  <si>
    <t>Educacion</t>
  </si>
  <si>
    <t>Restaurantes y hoteles</t>
  </si>
  <si>
    <t>Bienes y servicios diversos</t>
  </si>
  <si>
    <t>IPC GENERAL DE BATA</t>
  </si>
  <si>
    <t>EBEBIYIN</t>
  </si>
  <si>
    <t>IPC GENERAL DE EBEBIYIN</t>
  </si>
  <si>
    <t>MONGOMO</t>
  </si>
  <si>
    <t>IPGENERAL DE MONGOMO</t>
  </si>
  <si>
    <t>EVINAYONG</t>
  </si>
  <si>
    <t>IPC GENERAL DE EVINAYONG</t>
  </si>
  <si>
    <t>Total GE</t>
  </si>
  <si>
    <t>IPC GENERAL DE GE</t>
  </si>
  <si>
    <t>ponderaciones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</si>
  <si>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</si>
  <si>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</si>
  <si>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</si>
  <si>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</si>
  <si>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</si>
  <si>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</si>
  <si>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</si>
  <si>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</si>
  <si>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</si>
  <si>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</si>
  <si>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</si>
  <si>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</si>
  <si>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Grupo</t>
  </si>
  <si>
    <t>variaciones</t>
  </si>
  <si>
    <t>Inflación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</si>
  <si>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</si>
  <si>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</si>
  <si>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</si>
  <si>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</si>
  <si>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</si>
  <si>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</si>
  <si>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</si>
  <si>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</si>
  <si>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</si>
  <si>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</si>
  <si>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</si>
  <si>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</si>
  <si>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Ponderaciones</t>
  </si>
  <si>
    <t>contr</t>
  </si>
  <si>
    <t>promed</t>
  </si>
  <si>
    <t>contrib</t>
  </si>
  <si>
    <t>Malabo</t>
  </si>
  <si>
    <t>Bata</t>
  </si>
  <si>
    <t>Ebibeyin</t>
  </si>
  <si>
    <t>Evinayong</t>
  </si>
  <si>
    <t>Mongomo</t>
  </si>
  <si>
    <t>Libellé</t>
  </si>
  <si>
    <t>TASA MEDIA TRIMESTRAL/CIUDAD</t>
  </si>
  <si>
    <t>EVOLUCIÓN MENSUAL DE LA INFLACION</t>
  </si>
  <si>
    <t>Cont_</t>
  </si>
  <si>
    <t>TASA MEDIA DE INFLACION MENSUAL/CIUDAD</t>
  </si>
  <si>
    <t>dic</t>
  </si>
  <si>
    <t>Libellé sup</t>
  </si>
  <si>
    <t>Enseà±anza pre-escolar y promaria</t>
  </si>
  <si>
    <t>Servivios de enseà±anza</t>
  </si>
  <si>
    <t>Enseà±anza Secundaria</t>
  </si>
  <si>
    <t>Enseà±anza Superior</t>
  </si>
  <si>
    <t>Restaurantes y bares</t>
  </si>
  <si>
    <t>Servicios de albergue</t>
  </si>
  <si>
    <t>Peluquerà­as y estética corporal</t>
  </si>
  <si>
    <t>Cuidado corporal</t>
  </si>
  <si>
    <t>Otros artà­culos para el cuidado personal</t>
  </si>
  <si>
    <t>Joyerà­a y relojerà­a</t>
  </si>
  <si>
    <t>Efectos personales n,d,a,</t>
  </si>
  <si>
    <t>Otros efectos personales</t>
  </si>
  <si>
    <t>Seguro de enfremedad</t>
  </si>
  <si>
    <t>Seguros</t>
  </si>
  <si>
    <t>Seguro de transportes</t>
  </si>
  <si>
    <t>Otros Servicios financieros n.c.a.</t>
  </si>
  <si>
    <t>Servicios financieros n.c.a</t>
  </si>
  <si>
    <t>Otros servicios n,d,a,</t>
  </si>
  <si>
    <t>Panes y cereales</t>
  </si>
  <si>
    <t>Productos alimenticios</t>
  </si>
  <si>
    <t>Carne</t>
  </si>
  <si>
    <t>Pescados y otros productos de la pesca</t>
  </si>
  <si>
    <t>Leches, quesos y huevos</t>
  </si>
  <si>
    <t>Aceites y grasas</t>
  </si>
  <si>
    <t>Frutas</t>
  </si>
  <si>
    <t>Legumbres frescas, secas y en raices</t>
  </si>
  <si>
    <t>Azàºcar</t>
  </si>
  <si>
    <t>Confitura, miel, chocolate y confiserà­a</t>
  </si>
  <si>
    <t>Sales, especias, salsas y productos alimenticios n.c.a.</t>
  </si>
  <si>
    <t>Café, té, cacao y otros vegetales para infusià³n</t>
  </si>
  <si>
    <t>Bebidas no alcoholicas</t>
  </si>
  <si>
    <t>Agua mineral, bebidas refrescantes, zumos de frutas y de legumbres</t>
  </si>
  <si>
    <t>Bebidas alcohà³licas</t>
  </si>
  <si>
    <t>Bebidas alcoholicas</t>
  </si>
  <si>
    <t>Vino y bebidas fermentadas</t>
  </si>
  <si>
    <t>Cervezas</t>
  </si>
  <si>
    <t>Tabaco</t>
  </si>
  <si>
    <t>Estupefacientes</t>
  </si>
  <si>
    <t>Tejidos para vestimenta</t>
  </si>
  <si>
    <t>Ropas</t>
  </si>
  <si>
    <t>Ropas y vestidos</t>
  </si>
  <si>
    <t>Otros artà­culos y accesorios de vestir</t>
  </si>
  <si>
    <t>Confeccià³n, lavado, reparacià³n y alquiler de artà­culos de vestir</t>
  </si>
  <si>
    <t>Calzados y otros artà­culos de calzar</t>
  </si>
  <si>
    <t>Calzados</t>
  </si>
  <si>
    <t>Reparacià³n de zapatos</t>
  </si>
  <si>
    <t>Alquiler efectivo pagado por los inquilinos</t>
  </si>
  <si>
    <t>Alquiler efectivo</t>
  </si>
  <si>
    <t>Materiales de trabajos para cuidados y reparacià³n de viviendas</t>
  </si>
  <si>
    <t>Cuidado y mantenimiento corriente de viviendas</t>
  </si>
  <si>
    <t>Servicios de cuidado y de reparaciones corrientes de viviendas</t>
  </si>
  <si>
    <t>Distribucià³n de agua</t>
  </si>
  <si>
    <t>Suministros de agua y servicios diversos de viviendas</t>
  </si>
  <si>
    <t>Electricidad</t>
  </si>
  <si>
    <t>Electricidad, gas y otros combustibles</t>
  </si>
  <si>
    <t>Gas</t>
  </si>
  <si>
    <t>Combustibles là­quidos</t>
  </si>
  <si>
    <t>Combustibles sà³lidos</t>
  </si>
  <si>
    <t>Muebles y artà­culos de mobiliarios</t>
  </si>
  <si>
    <t>Muebles, artà­culos da amoblamiento y decoracià³n, tapicerà­a, otros revestimientos y reparacià³n del suelo</t>
  </si>
  <si>
    <t>Tapicerà­a, otros revestimientos y reparacià³n del suelo</t>
  </si>
  <si>
    <t>Reparacià³n de muebles, artà­culos de mobiliarios y revestimiento</t>
  </si>
  <si>
    <t>Artà­culos de casa en textiles</t>
  </si>
  <si>
    <t>Grandes aparatos domésticos eléctricos o no eléctricos</t>
  </si>
  <si>
    <t>Aparatos domésticos</t>
  </si>
  <si>
    <t>Pequeà±os aparatos electrodomésticos y de hogares</t>
  </si>
  <si>
    <t>Reparacià³n de aparatos electrodomésticos</t>
  </si>
  <si>
    <t>Cristalerà­a, vasijas y utensilios de hogar</t>
  </si>
  <si>
    <t>Grandes herramientos y materiales</t>
  </si>
  <si>
    <t>Herramientas y otros materiales de hogar y de jardà­n</t>
  </si>
  <si>
    <t>Pequeà±as herramientas y accesorios diversos</t>
  </si>
  <si>
    <t>Bienes de equipos del hogar no durables</t>
  </si>
  <si>
    <t>Bienes y servicios lijados al mantenimiento corriente de casa</t>
  </si>
  <si>
    <t>Servicios domésticos y de hogares</t>
  </si>
  <si>
    <t>Productos farmaceuticos y farmacopeas naturales</t>
  </si>
  <si>
    <t>Medicamentos, aparatos y materiales médicos</t>
  </si>
  <si>
    <t>Productos médicos diversos</t>
  </si>
  <si>
    <t>Aparatos y materiales terapéuticos</t>
  </si>
  <si>
    <t>Servicios médicos</t>
  </si>
  <si>
    <t>Servicios medicos y paramedicos extra-hospitalaros</t>
  </si>
  <si>
    <t>Servicios dentistas</t>
  </si>
  <si>
    <t>Servicios paramédicos</t>
  </si>
  <si>
    <t>Servicios auxiliares médicos</t>
  </si>
  <si>
    <t>Servicios hospitalarios</t>
  </si>
  <si>
    <t>Vehiculos automà³viles</t>
  </si>
  <si>
    <t>Compra de vehà­culos</t>
  </si>
  <si>
    <t>Motocicletas</t>
  </si>
  <si>
    <t>Bicicletas</t>
  </si>
  <si>
    <t>Piezas de recambios y accesorios de turismos</t>
  </si>
  <si>
    <t>Gastos de utilisacià³n de vehà­culos personales</t>
  </si>
  <si>
    <t>Carburantes y lubricantes</t>
  </si>
  <si>
    <t>Cuidado y reparacià³n de vehà­culos</t>
  </si>
  <si>
    <t>Servicios diversos ligados a vehà­culos particulares</t>
  </si>
  <si>
    <t>Transporte terrester de pasajeros</t>
  </si>
  <si>
    <t>Servicios de transportes</t>
  </si>
  <si>
    <t>Transportes aéreo de pasajeros</t>
  </si>
  <si>
    <t>Transportes marà­timo y fluvial de pasajeros</t>
  </si>
  <si>
    <t>Servicios de correos</t>
  </si>
  <si>
    <t>Materiales telefà³nicos y de fax</t>
  </si>
  <si>
    <t>Teléfonos, fax y conexion en Internet</t>
  </si>
  <si>
    <t>Servicios de teléfonos y de fax</t>
  </si>
  <si>
    <t>Material audiovisual, fonogrà¡fico y de tratamiento de la informacià³n incluye la reparacià³n</t>
  </si>
  <si>
    <t>Material fotogrà¡fico, cinematogrà¡fico y aparatos à³pticos</t>
  </si>
  <si>
    <t>Material de tratamiento de la informacià³n</t>
  </si>
  <si>
    <t>Soporte de registros para imà¡genes y sonidos</t>
  </si>
  <si>
    <t>Reparacion de material audiovisual y de tratamiento de informacion</t>
  </si>
  <si>
    <t>Juegos, juguetes y pasatiempos</t>
  </si>
  <si>
    <t>Otros artà­culos y material de ocio, de jardà­n y animales de compaà±à­a</t>
  </si>
  <si>
    <t>Artà­culos deportivos, material de campaà±a y material para actividades de aire libre</t>
  </si>
  <si>
    <t>Servicios recreativos y deportivos</t>
  </si>
  <si>
    <t>Servicios recreativos y culturales</t>
  </si>
  <si>
    <t>Servicios culturales y Juegos de azar</t>
  </si>
  <si>
    <t>Libros</t>
  </si>
  <si>
    <t>Prensa, librerà­a y papelerà­a</t>
  </si>
  <si>
    <t>Periodicos y publicaciones diversas</t>
  </si>
  <si>
    <t>Imprentas diversas</t>
  </si>
  <si>
    <t>Artà­culos de papeleria y de dibujo</t>
  </si>
  <si>
    <t>Variacion</t>
  </si>
  <si>
    <t>cont</t>
  </si>
  <si>
    <t>Code</t>
  </si>
  <si>
    <t>jun</t>
  </si>
  <si>
    <t>Cereales no transformados</t>
  </si>
  <si>
    <t>Harinas, sémolas y granos</t>
  </si>
  <si>
    <t>Pastas alimenticias</t>
  </si>
  <si>
    <t>Panes</t>
  </si>
  <si>
    <t>Pastelerà­a, Tartas, Galletas</t>
  </si>
  <si>
    <t>Cebàº</t>
  </si>
  <si>
    <t>Cabra</t>
  </si>
  <si>
    <t>Cerdo</t>
  </si>
  <si>
    <t>Aves</t>
  </si>
  <si>
    <t>Charcuterà­a</t>
  </si>
  <si>
    <t>Conservas, otras carnes y preparaciones a base de carne</t>
  </si>
  <si>
    <t>Pescados y otros productos frescos o congelandos</t>
  </si>
  <si>
    <t>Pescados y otros productos secos o ahumados, conservas de pescados</t>
  </si>
  <si>
    <t>Leche</t>
  </si>
  <si>
    <t>Productos là¡cteos</t>
  </si>
  <si>
    <t>Huevos</t>
  </si>
  <si>
    <t>Mantequillas y Margarinas</t>
  </si>
  <si>
    <t>Aceites</t>
  </si>
  <si>
    <t>Otras materias grasas</t>
  </si>
  <si>
    <t>Legumbres frescas</t>
  </si>
  <si>
    <t>Legumbres secas</t>
  </si>
  <si>
    <t>Oleaginosas</t>
  </si>
  <si>
    <t>Patatas, yucas, otros tubérculos y plà¡tanos</t>
  </si>
  <si>
    <t>Preparados a base de patatas, yucas, otros tubérculos y plà¡tanos</t>
  </si>
  <si>
    <t>Licores</t>
  </si>
  <si>
    <t>Vino y bebidas fermentadas importadas</t>
  </si>
  <si>
    <t>Vino y bebidas fermentadas locales</t>
  </si>
  <si>
    <t>Cervezas importadas</t>
  </si>
  <si>
    <t>Cervezas de fabricacià³n local</t>
  </si>
  <si>
    <t>Tabaco y cigarrillos importados</t>
  </si>
  <si>
    <t>Tabaco y cigarrillos locales</t>
  </si>
  <si>
    <t>Otros excitantes</t>
  </si>
  <si>
    <t>Ropa de hombres</t>
  </si>
  <si>
    <t>Ropa interior de hombres</t>
  </si>
  <si>
    <t>Ropa de mujeres</t>
  </si>
  <si>
    <t>Ropa interna de mujeres</t>
  </si>
  <si>
    <t>Ropa de nià±os y nià±as</t>
  </si>
  <si>
    <t>Confeccià³n y reparaciones de ropas de hombres</t>
  </si>
  <si>
    <t>Confeccià³n y reparaciones de ropas de mujeres</t>
  </si>
  <si>
    <t>Lavado de ropas</t>
  </si>
  <si>
    <t>Zapatos de hombres</t>
  </si>
  <si>
    <t>Zapatos de mujeres</t>
  </si>
  <si>
    <t>Zapatos de nià±os y nià±as</t>
  </si>
  <si>
    <t>Cristales y vasijas</t>
  </si>
  <si>
    <t>Otros utensilios de cocina</t>
  </si>
  <si>
    <t>Servicios domésticos</t>
  </si>
  <si>
    <t>Servicios de hogares</t>
  </si>
  <si>
    <t>Material de recepcià³n, de grabaciones y de reproduccià³n de sonidos e imà¡genes</t>
  </si>
  <si>
    <t>Juegos, juguetes y pasatiempo</t>
  </si>
  <si>
    <t>Manifestaciones deportivas</t>
  </si>
  <si>
    <t>Cine, teatro, conciertos, otros y Juegos de azar</t>
  </si>
  <si>
    <t>Juegos de casino</t>
  </si>
  <si>
    <t>Seguro de enfremedad y accidentes</t>
  </si>
  <si>
    <t>doce mese m-1</t>
  </si>
  <si>
    <t>doce meses m</t>
  </si>
  <si>
    <t>Variación mensual mes m</t>
  </si>
  <si>
    <t>proporción</t>
  </si>
  <si>
    <t>Inflación del mes m</t>
  </si>
  <si>
    <t>Contrib</t>
  </si>
  <si>
    <t>Proporc</t>
  </si>
  <si>
    <t>dic-22</t>
  </si>
  <si>
    <t>infl dic-22</t>
  </si>
  <si>
    <t>Indc medio (n-1)</t>
  </si>
  <si>
    <t>Indc medio (n)</t>
  </si>
  <si>
    <t>Indice general_posiciones</t>
  </si>
  <si>
    <t>dic-21</t>
  </si>
  <si>
    <t>N-1</t>
  </si>
  <si>
    <t>N</t>
  </si>
  <si>
    <t>infl</t>
  </si>
  <si>
    <t>propor</t>
  </si>
  <si>
    <t>prop</t>
  </si>
  <si>
    <t>N -1</t>
  </si>
  <si>
    <t>Infl Juli</t>
  </si>
  <si>
    <t>var mensual</t>
  </si>
  <si>
    <t>Muebles y articulos mobuliarios</t>
  </si>
  <si>
    <t>Articulos de casa en textiles</t>
  </si>
  <si>
    <t>Otros utensilios del hogar</t>
  </si>
  <si>
    <t>Servicios paramédicos y analisis médicos</t>
  </si>
  <si>
    <t>Transportes marítimo y fluvial de pasajeros</t>
  </si>
  <si>
    <t>Vehiculos automoviles</t>
  </si>
  <si>
    <t xml:space="preserve">acumu </t>
  </si>
  <si>
    <t>Calcul</t>
  </si>
  <si>
    <t>Population</t>
  </si>
  <si>
    <t>Methode de calcul</t>
  </si>
  <si>
    <t>Valeur courante</t>
  </si>
  <si>
    <t>Calcul précédente</t>
  </si>
  <si>
    <t>Date/Heure</t>
  </si>
  <si>
    <t>Statut</t>
  </si>
  <si>
    <t>Metodo Guinea Ecuatorial</t>
  </si>
  <si>
    <t>Provisoire</t>
  </si>
  <si>
    <t>Hogares residentes GUINEE EQUATORIALE</t>
  </si>
  <si>
    <t>Otros utensilios del hohar</t>
  </si>
  <si>
    <t>Servicios paramédicos o Anà¡lisis médicos</t>
  </si>
  <si>
    <t>Libelle</t>
  </si>
  <si>
    <t>Type variété</t>
  </si>
  <si>
    <t>Var. mensuelle</t>
  </si>
  <si>
    <t>Var. trimestrielle</t>
  </si>
  <si>
    <t>Var. glissement an.</t>
  </si>
  <si>
    <t>Var. moyenne an.</t>
  </si>
  <si>
    <t>Val. contribution</t>
  </si>
  <si>
    <t>Arroz abrillantado grano largo, saco de 50kg, vendido en vaso</t>
  </si>
  <si>
    <t>Hogares residentes Bata</t>
  </si>
  <si>
    <t>O2</t>
  </si>
  <si>
    <t>12.74</t>
  </si>
  <si>
    <t>0.41</t>
  </si>
  <si>
    <t>18.96</t>
  </si>
  <si>
    <t>0.2</t>
  </si>
  <si>
    <t>Harina de trigo, vendida en cantidades mà­nimas de uso diario</t>
  </si>
  <si>
    <t>-24.85</t>
  </si>
  <si>
    <t>-26.59</t>
  </si>
  <si>
    <t>-17.09</t>
  </si>
  <si>
    <t>-0.2</t>
  </si>
  <si>
    <t>Harina de maiz, vendido en cantidades mà­nimas de uso diario</t>
  </si>
  <si>
    <t>-3.61</t>
  </si>
  <si>
    <t>-17.04</t>
  </si>
  <si>
    <t>-20.51</t>
  </si>
  <si>
    <t>-0.0</t>
  </si>
  <si>
    <t>Pan ordinario de pamaderà­a industrial, tipo panesillo</t>
  </si>
  <si>
    <t>O3</t>
  </si>
  <si>
    <t>-12.39</t>
  </si>
  <si>
    <t>-16.97</t>
  </si>
  <si>
    <t>-8.86</t>
  </si>
  <si>
    <t>-0.3</t>
  </si>
  <si>
    <t>Pan largo, tipo baguete</t>
  </si>
  <si>
    <t>-4.88</t>
  </si>
  <si>
    <t>-7.49</t>
  </si>
  <si>
    <t>2.57</t>
  </si>
  <si>
    <t>Croissant</t>
  </si>
  <si>
    <t>-6.39</t>
  </si>
  <si>
    <t>-15.41</t>
  </si>
  <si>
    <t>-30.79</t>
  </si>
  <si>
    <t>Buà±uelos de pastelerà­as,</t>
  </si>
  <si>
    <t>-12.77</t>
  </si>
  <si>
    <t>-7.39</t>
  </si>
  <si>
    <t>7.16</t>
  </si>
  <si>
    <t>Buà±uelos Pof-Pof</t>
  </si>
  <si>
    <t>13.55</t>
  </si>
  <si>
    <t>0.71</t>
  </si>
  <si>
    <t>-1.81</t>
  </si>
  <si>
    <t>0.0</t>
  </si>
  <si>
    <t>Otros buà±uelos no pof-pof</t>
  </si>
  <si>
    <t>-26.70</t>
  </si>
  <si>
    <t>20.90</t>
  </si>
  <si>
    <t>20.59</t>
  </si>
  <si>
    <t>-0.1</t>
  </si>
  <si>
    <t>Pastel pequeà±o tipo ordinario</t>
  </si>
  <si>
    <t>-27.09</t>
  </si>
  <si>
    <t>-33.24</t>
  </si>
  <si>
    <t>7.04</t>
  </si>
  <si>
    <t>Carne fresca de cebàº sin huesos</t>
  </si>
  <si>
    <t>O1</t>
  </si>
  <si>
    <t>0.00</t>
  </si>
  <si>
    <t>Carne fresca de cebàº con huesos</t>
  </si>
  <si>
    <t>Carne congelada de cebàº sin huesos</t>
  </si>
  <si>
    <t>4.44</t>
  </si>
  <si>
    <t>14.63</t>
  </si>
  <si>
    <t>3.01</t>
  </si>
  <si>
    <t>Carne de cabra congelada, vendido en casi 1 Kg.</t>
  </si>
  <si>
    <t>0.13</t>
  </si>
  <si>
    <t>Cabra entera, tamaà±o medio</t>
  </si>
  <si>
    <t>-1.20</t>
  </si>
  <si>
    <t>-3.07</t>
  </si>
  <si>
    <t>-21.65</t>
  </si>
  <si>
    <t>Costilla de Cerdo congeladas</t>
  </si>
  <si>
    <t>-2.94</t>
  </si>
  <si>
    <t>3.12</t>
  </si>
  <si>
    <t>Patas de cerdo, vendido al Kg.</t>
  </si>
  <si>
    <t>-7.69</t>
  </si>
  <si>
    <t>-4.31</t>
  </si>
  <si>
    <t>Cerdo fresco, vendido entero , vivo</t>
  </si>
  <si>
    <t>-0.65</t>
  </si>
  <si>
    <t>-3.70</t>
  </si>
  <si>
    <t>-14.49</t>
  </si>
  <si>
    <t>Rabos congelados de cerdo, vendidos a Kg.</t>
  </si>
  <si>
    <t>-1.22</t>
  </si>
  <si>
    <t>3.85</t>
  </si>
  <si>
    <t>2.53</t>
  </si>
  <si>
    <t>Pollo congelado</t>
  </si>
  <si>
    <t>5.48</t>
  </si>
  <si>
    <t>-1.91</t>
  </si>
  <si>
    <t>Gallina viva</t>
  </si>
  <si>
    <t>Carne congelada de Pavo (Alas, Cuellos o Ndendon)</t>
  </si>
  <si>
    <t>-3.52</t>
  </si>
  <si>
    <t>-12.18</t>
  </si>
  <si>
    <t>-4.86</t>
  </si>
  <si>
    <t>Partes de pollo congelado (Alas, Muslos o Patas)</t>
  </si>
  <si>
    <t>-3.23</t>
  </si>
  <si>
    <t>-1.64</t>
  </si>
  <si>
    <t>Rata o Gronbeef</t>
  </si>
  <si>
    <t>-17.50</t>
  </si>
  <si>
    <t>Antà­lope</t>
  </si>
  <si>
    <t>-15.54</t>
  </si>
  <si>
    <t>-3.85</t>
  </si>
  <si>
    <t>-13.19</t>
  </si>
  <si>
    <t>Cuerpoespà­n</t>
  </si>
  <si>
    <t>-2.05</t>
  </si>
  <si>
    <t>3.24</t>
  </si>
  <si>
    <t>-5.91</t>
  </si>
  <si>
    <t>Pangolà­n</t>
  </si>
  <si>
    <t>-10.90</t>
  </si>
  <si>
    <t>-1.57</t>
  </si>
  <si>
    <t>-8.74</t>
  </si>
  <si>
    <t>Chicharo congelado</t>
  </si>
  <si>
    <t>-2.04</t>
  </si>
  <si>
    <t>-0.69</t>
  </si>
  <si>
    <t>-2.70</t>
  </si>
  <si>
    <t>Dorados o Colorados congelados</t>
  </si>
  <si>
    <t>-17.95</t>
  </si>
  <si>
    <t>Sardinas frescas</t>
  </si>
  <si>
    <t>-9.14</t>
  </si>
  <si>
    <t>-7.00</t>
  </si>
  <si>
    <t>-21.11</t>
  </si>
  <si>
    <t>Arenques frescos</t>
  </si>
  <si>
    <t>-13.07</t>
  </si>
  <si>
    <t>-19.63</t>
  </si>
  <si>
    <t>-18.56</t>
  </si>
  <si>
    <t>à‘angas o Biphaka frescos</t>
  </si>
  <si>
    <t>0.45</t>
  </si>
  <si>
    <t>-6.81</t>
  </si>
  <si>
    <t>-20.34</t>
  </si>
  <si>
    <t>Colorado fresco</t>
  </si>
  <si>
    <t>-1.10</t>
  </si>
  <si>
    <t>-4.40</t>
  </si>
  <si>
    <t>-9.92</t>
  </si>
  <si>
    <t>Dorados o Likilinganga frescos</t>
  </si>
  <si>
    <t>27.12</t>
  </si>
  <si>
    <t>Merluzas o pescadillas frescas</t>
  </si>
  <si>
    <t>-1.14</t>
  </si>
  <si>
    <t>-16.88</t>
  </si>
  <si>
    <t>-13.38</t>
  </si>
  <si>
    <t>Barbos frescos, VENDIDO A UNIDAD MEDIANO</t>
  </si>
  <si>
    <t>4.01</t>
  </si>
  <si>
    <t>-7.78</t>
  </si>
  <si>
    <t>10.60</t>
  </si>
  <si>
    <t>Merluzas congeladas</t>
  </si>
  <si>
    <t>Caracoles</t>
  </si>
  <si>
    <t>-20.50</t>
  </si>
  <si>
    <t>-19.95</t>
  </si>
  <si>
    <t>3.80</t>
  </si>
  <si>
    <t>Langostas frescas de rà­o, MONTà“N</t>
  </si>
  <si>
    <t>-14.37</t>
  </si>
  <si>
    <t>-10.91</t>
  </si>
  <si>
    <t>-32.90</t>
  </si>
  <si>
    <t>Arenque o Biphaka ahumado</t>
  </si>
  <si>
    <t>11.44</t>
  </si>
  <si>
    <t>8.52</t>
  </si>
  <si>
    <t>-30.89</t>
  </si>
  <si>
    <t>0.1</t>
  </si>
  <si>
    <t>Langostinos secos</t>
  </si>
  <si>
    <t>-23.31</t>
  </si>
  <si>
    <t>-30.02</t>
  </si>
  <si>
    <t>0.01</t>
  </si>
  <si>
    <t>Carpa o Bipbapbara ahumados</t>
  </si>
  <si>
    <t>4.84</t>
  </si>
  <si>
    <t>-8.63</t>
  </si>
  <si>
    <t>-12.88</t>
  </si>
  <si>
    <t>Seleles Seco o ahumados</t>
  </si>
  <si>
    <t>-15.53</t>
  </si>
  <si>
    <t>15.17</t>
  </si>
  <si>
    <t>23.95</t>
  </si>
  <si>
    <t>Pescado salado de colorado, corbina o similar</t>
  </si>
  <si>
    <t>0.07</t>
  </si>
  <si>
    <t>3.98</t>
  </si>
  <si>
    <t>9.29</t>
  </si>
  <si>
    <t>Langostas del rà­o, secas o ahumadas</t>
  </si>
  <si>
    <t>-18.13</t>
  </si>
  <si>
    <t>-19.35</t>
  </si>
  <si>
    <t>-26.15</t>
  </si>
  <si>
    <t>Leche callado (Lait callée)</t>
  </si>
  <si>
    <t>5.56</t>
  </si>
  <si>
    <t>Unidad de huevo fresco local</t>
  </si>
  <si>
    <t>Aceite de palma</t>
  </si>
  <si>
    <t>-1.67</t>
  </si>
  <si>
    <t>-6.35</t>
  </si>
  <si>
    <t>Pasta de cacahuete</t>
  </si>
  <si>
    <t>-17.43</t>
  </si>
  <si>
    <t>-17.73</t>
  </si>
  <si>
    <t>Bananas</t>
  </si>
  <si>
    <t>-15.59</t>
  </si>
  <si>
    <t>-11.48</t>
  </si>
  <si>
    <t>-14.07</t>
  </si>
  <si>
    <t>Pià±a</t>
  </si>
  <si>
    <t>1.46</t>
  </si>
  <si>
    <t>46.02</t>
  </si>
  <si>
    <t>22.78</t>
  </si>
  <si>
    <t>Aguacate</t>
  </si>
  <si>
    <t>-26.80</t>
  </si>
  <si>
    <t>-30.78</t>
  </si>
  <si>
    <t>17.78</t>
  </si>
  <si>
    <t>Mangos</t>
  </si>
  <si>
    <t>-21.47</t>
  </si>
  <si>
    <t>-31.75</t>
  </si>
  <si>
    <t>-18.17</t>
  </si>
  <si>
    <t>Limà³n</t>
  </si>
  <si>
    <t>-15.27</t>
  </si>
  <si>
    <t>-28.20</t>
  </si>
  <si>
    <t>-1.12</t>
  </si>
  <si>
    <t>Naranjas</t>
  </si>
  <si>
    <t>-20.33</t>
  </si>
  <si>
    <t>-21.92</t>
  </si>
  <si>
    <t>25.06</t>
  </si>
  <si>
    <t>Manzanas</t>
  </si>
  <si>
    <t>0.85</t>
  </si>
  <si>
    <t>-2.35</t>
  </si>
  <si>
    <t>3.39</t>
  </si>
  <si>
    <t>Atangas</t>
  </si>
  <si>
    <t>-19.42</t>
  </si>
  <si>
    <t>-37.34</t>
  </si>
  <si>
    <t>-22.27</t>
  </si>
  <si>
    <t>Lechugas</t>
  </si>
  <si>
    <t>-25.48</t>
  </si>
  <si>
    <t>-16.20</t>
  </si>
  <si>
    <t>-3.77</t>
  </si>
  <si>
    <t>Gree o Endeng</t>
  </si>
  <si>
    <t>-18.10</t>
  </si>
  <si>
    <t>-12.54</t>
  </si>
  <si>
    <t>-26.92</t>
  </si>
  <si>
    <t>Lomo u Hojas de Malamga</t>
  </si>
  <si>
    <t>-17.25</t>
  </si>
  <si>
    <t>-8.69</t>
  </si>
  <si>
    <t>-29.02</t>
  </si>
  <si>
    <t>Hojas de Yuca o MENDJAHA</t>
  </si>
  <si>
    <t>-1.45</t>
  </si>
  <si>
    <t>8.42</t>
  </si>
  <si>
    <t>-23.41</t>
  </si>
  <si>
    <t>Gombo (Okro o Bitatam)</t>
  </si>
  <si>
    <t>-0.37</t>
  </si>
  <si>
    <t>3.54</t>
  </si>
  <si>
    <t>Tomate local</t>
  </si>
  <si>
    <t>-16.36</t>
  </si>
  <si>
    <t>-12.62</t>
  </si>
  <si>
    <t>-18.21</t>
  </si>
  <si>
    <t>Tomate importado</t>
  </si>
  <si>
    <t>-18.46</t>
  </si>
  <si>
    <t>-41.37</t>
  </si>
  <si>
    <t>23.16</t>
  </si>
  <si>
    <t>Cebolla</t>
  </si>
  <si>
    <t>-12.46</t>
  </si>
  <si>
    <t>-29.32</t>
  </si>
  <si>
    <t>10.70</t>
  </si>
  <si>
    <t>Berenjena o SONG</t>
  </si>
  <si>
    <t>-8.00</t>
  </si>
  <si>
    <t>13.52</t>
  </si>
  <si>
    <t>70.68</t>
  </si>
  <si>
    <t>Zanahorias</t>
  </si>
  <si>
    <t>-8.81</t>
  </si>
  <si>
    <t>-8.99</t>
  </si>
  <si>
    <t>-11.10</t>
  </si>
  <si>
    <t>Judias verdes</t>
  </si>
  <si>
    <t>8.93</t>
  </si>
  <si>
    <t>-24.94</t>
  </si>
  <si>
    <t>24.99</t>
  </si>
  <si>
    <t>Pimiento</t>
  </si>
  <si>
    <t>-13.73</t>
  </si>
  <si>
    <t>-4.90</t>
  </si>
  <si>
    <t>5.31</t>
  </si>
  <si>
    <t>Haricot seco</t>
  </si>
  <si>
    <t>-3.19</t>
  </si>
  <si>
    <t>5.30</t>
  </si>
  <si>
    <t>55.34</t>
  </si>
  <si>
    <t>Cacahuete</t>
  </si>
  <si>
    <t>1.59</t>
  </si>
  <si>
    <t>15.21</t>
  </si>
  <si>
    <t>4.09</t>
  </si>
  <si>
    <t>Dà¡tiles de palma</t>
  </si>
  <si>
    <t>2.93</t>
  </si>
  <si>
    <t>6.12</t>
  </si>
  <si>
    <t>-13.88</t>
  </si>
  <si>
    <t>Coco seco</t>
  </si>
  <si>
    <t>0.75</t>
  </si>
  <si>
    <t>-1.83</t>
  </si>
  <si>
    <t>-51.98</t>
  </si>
  <si>
    <t>Patata local</t>
  </si>
  <si>
    <t>-17.89</t>
  </si>
  <si>
    <t>-19.55</t>
  </si>
  <si>
    <t>-11.74</t>
  </si>
  <si>
    <t>Patata importada</t>
  </si>
  <si>
    <t>-12.76</t>
  </si>
  <si>
    <t>-16.14</t>
  </si>
  <si>
    <t>19.97</t>
  </si>
  <si>
    <t>Plà¡tanos</t>
  </si>
  <si>
    <t>-14.84</t>
  </si>
  <si>
    <t>-2.02</t>
  </si>
  <si>
    <t>12.52</t>
  </si>
  <si>
    <t>Malanga</t>
  </si>
  <si>
    <t>-18.78</t>
  </si>
  <si>
    <t>-11.94</t>
  </si>
  <si>
    <t>-18.60</t>
  </si>
  <si>
    <t>Tubérculos de yuca rojo</t>
  </si>
  <si>
    <t>-5.86</t>
  </si>
  <si>
    <t>-6.89</t>
  </si>
  <si>
    <t>-16.57</t>
  </si>
  <si>
    <t>Tubérculo de yuca blanco</t>
  </si>
  <si>
    <t>-11.23</t>
  </si>
  <si>
    <t>-11.70</t>
  </si>
  <si>
    <t>Gari o Tapioca</t>
  </si>
  <si>
    <t>14.91</t>
  </si>
  <si>
    <t>-4.53</t>
  </si>
  <si>
    <t>Mehondo Ndowe</t>
  </si>
  <si>
    <t>-20.87</t>
  </si>
  <si>
    <t>-22.73</t>
  </si>
  <si>
    <t>-39.98</t>
  </si>
  <si>
    <t>Mbong</t>
  </si>
  <si>
    <t>-12.25</t>
  </si>
  <si>
    <t>-20.84</t>
  </si>
  <si>
    <t>-4.99</t>
  </si>
  <si>
    <t>Plà¡tanos machacados</t>
  </si>
  <si>
    <t>Fufu en polvo</t>
  </si>
  <si>
    <t>-14.71</t>
  </si>
  <si>
    <t>-5.85</t>
  </si>
  <si>
    <t>5.73</t>
  </si>
  <si>
    <t>Tubérculos de yuca fermentados</t>
  </si>
  <si>
    <t>-4.25</t>
  </si>
  <si>
    <t>-4.36</t>
  </si>
  <si>
    <t>-32.40</t>
  </si>
  <si>
    <t>Azucar molido</t>
  </si>
  <si>
    <t>-16.46</t>
  </si>
  <si>
    <t>-15.38</t>
  </si>
  <si>
    <t>-19.51</t>
  </si>
  <si>
    <t>Sal comàºn</t>
  </si>
  <si>
    <t>-33.25</t>
  </si>
  <si>
    <t>58.07</t>
  </si>
  <si>
    <t>51.10</t>
  </si>
  <si>
    <t>Modica</t>
  </si>
  <si>
    <t>-9.72</t>
  </si>
  <si>
    <t>12.77</t>
  </si>
  <si>
    <t>30.01</t>
  </si>
  <si>
    <t>Calabaza</t>
  </si>
  <si>
    <t>-7.50</t>
  </si>
  <si>
    <t>2.01</t>
  </si>
  <si>
    <t>-29.91</t>
  </si>
  <si>
    <t>Picante</t>
  </si>
  <si>
    <t>-10.43</t>
  </si>
  <si>
    <t>-5.21</t>
  </si>
  <si>
    <t>44.72</t>
  </si>
  <si>
    <t>Perejil</t>
  </si>
  <si>
    <t>-19.54</t>
  </si>
  <si>
    <t>-31.16</t>
  </si>
  <si>
    <t>-11.69</t>
  </si>
  <si>
    <t>Ajo</t>
  </si>
  <si>
    <t>0.73</t>
  </si>
  <si>
    <t>2.05</t>
  </si>
  <si>
    <t>7.80</t>
  </si>
  <si>
    <t>Agua de manantial fria vendido en botellas de agua mineral</t>
  </si>
  <si>
    <t>Topé</t>
  </si>
  <si>
    <t>14.29</t>
  </si>
  <si>
    <t>Malamba</t>
  </si>
  <si>
    <t>Tabaco para aspirar (Rapé)</t>
  </si>
  <si>
    <t>-4.04</t>
  </si>
  <si>
    <t>1.50</t>
  </si>
  <si>
    <t>10.11</t>
  </si>
  <si>
    <t>Cola</t>
  </si>
  <si>
    <t>-19.46</t>
  </si>
  <si>
    <t>-19.45</t>
  </si>
  <si>
    <t>28.85</t>
  </si>
  <si>
    <t>Carbà³n de madera</t>
  </si>
  <si>
    <t>-5.65</t>
  </si>
  <si>
    <t>0.99</t>
  </si>
  <si>
    <t>Leà±a</t>
  </si>
  <si>
    <t>Pre-escolar</t>
  </si>
  <si>
    <t>HE</t>
  </si>
  <si>
    <t>1.18</t>
  </si>
  <si>
    <t>Escuela primaria privada</t>
  </si>
  <si>
    <t>-0.49</t>
  </si>
  <si>
    <t>Escuela primaria pàºblica</t>
  </si>
  <si>
    <t>15.38</t>
  </si>
  <si>
    <t>Escuela secundaria privada</t>
  </si>
  <si>
    <t>3.17</t>
  </si>
  <si>
    <t>Escuela Secundaria pàºblica</t>
  </si>
  <si>
    <t>95.71</t>
  </si>
  <si>
    <t>104.48</t>
  </si>
  <si>
    <t>0.4</t>
  </si>
  <si>
    <t>Escuela Superior Universitaria Publica</t>
  </si>
  <si>
    <t>Escuela Superior Similar Universitaria Privada</t>
  </si>
  <si>
    <t>13.56</t>
  </si>
  <si>
    <t>Pepe-Sup</t>
  </si>
  <si>
    <t>Salsa de Carne Fresca</t>
  </si>
  <si>
    <t>Vaso de vino</t>
  </si>
  <si>
    <t>Consumo de Wiscky</t>
  </si>
  <si>
    <t>-5.82</t>
  </si>
  <si>
    <t>Cerveza en un bar o restaurante</t>
  </si>
  <si>
    <t>Plato en una cantina</t>
  </si>
  <si>
    <t>-11.84</t>
  </si>
  <si>
    <t>Chato de coà±ac</t>
  </si>
  <si>
    <t>Noche en un Hotel de baja calidad 'Casa de huespedes'</t>
  </si>
  <si>
    <t>Noche en un Hotel mediano (Hotel Panà¡frica)</t>
  </si>
  <si>
    <t>-2.14</t>
  </si>
  <si>
    <t>Noche en un Hotel de lujo(Hotel Plaza,)</t>
  </si>
  <si>
    <t>7.31</t>
  </si>
  <si>
    <t>Peinado de Seà±oras , peinar y marcar+F484</t>
  </si>
  <si>
    <t>-4.95</t>
  </si>
  <si>
    <t>-23.83</t>
  </si>
  <si>
    <t>Corte de pelo a caballeros</t>
  </si>
  <si>
    <t>Pasta dental, tubo de casi 75 ml</t>
  </si>
  <si>
    <t>10.00</t>
  </si>
  <si>
    <t>Jabà³n de baà±o, unidad de casi 180-200 gr</t>
  </si>
  <si>
    <t>-15.90</t>
  </si>
  <si>
    <t>Jabà³n anticéptico</t>
  </si>
  <si>
    <t>Dodotis de bebés 10 - 15 Kg, paquete de casi 30 unidades</t>
  </si>
  <si>
    <t>0.91</t>
  </si>
  <si>
    <t>Compresas, paquete de casi 20 unidades</t>
  </si>
  <si>
    <t>-4.55</t>
  </si>
  <si>
    <t>Papel higienico, paquete de 4 rollos</t>
  </si>
  <si>
    <t>Crema de piel, envase de casi 250-500 ml</t>
  </si>
  <si>
    <t>23.40</t>
  </si>
  <si>
    <t>Bic para afeitar en plà¡stico, paquete de casi 5 unidades</t>
  </si>
  <si>
    <t>3.43</t>
  </si>
  <si>
    <t>30.24</t>
  </si>
  <si>
    <t>Colonia, envase de casi 100 cl marca SCENARIO</t>
  </si>
  <si>
    <t>13.18</t>
  </si>
  <si>
    <t>Pulceras de hombres en metal</t>
  </si>
  <si>
    <t>-20.00</t>
  </si>
  <si>
    <t>Pulceras de Seà±oras en metal</t>
  </si>
  <si>
    <t>Pendientes de Seà±oras todo en metal</t>
  </si>
  <si>
    <t>-10.00</t>
  </si>
  <si>
    <t>Reloj de caballero pulcera de cuero</t>
  </si>
  <si>
    <t>Reloj de Seà±oras</t>
  </si>
  <si>
    <t>-14.29</t>
  </si>
  <si>
    <t>Maleta</t>
  </si>
  <si>
    <t>-0.67</t>
  </si>
  <si>
    <t>-2.65</t>
  </si>
  <si>
    <t>Bolsos de viages</t>
  </si>
  <si>
    <t>3.48</t>
  </si>
  <si>
    <t>15.45</t>
  </si>
  <si>
    <t>Paraguas</t>
  </si>
  <si>
    <t>20.64</t>
  </si>
  <si>
    <t>Porta monedas de hombres en cuero</t>
  </si>
  <si>
    <t>1.72</t>
  </si>
  <si>
    <t>1.52</t>
  </si>
  <si>
    <t>Gafas oscuras ordinarias</t>
  </si>
  <si>
    <t>-7.29</t>
  </si>
  <si>
    <t>-21.09</t>
  </si>
  <si>
    <t>Llavero</t>
  </si>
  <si>
    <t>-12.41</t>
  </si>
  <si>
    <t>Pago mensual a INSESO por el trabajador. Salario Base</t>
  </si>
  <si>
    <t>Pago por seguro de trasportes viaje a Europa</t>
  </si>
  <si>
    <t>Comisiones y tasas por transferencias de dineros</t>
  </si>
  <si>
    <t>Fotocopia</t>
  </si>
  <si>
    <t>3.33</t>
  </si>
  <si>
    <t>Fotos identidad</t>
  </si>
  <si>
    <t>Anuncio a la radio o televisià³n(RT TV ASONGA/RT BATA)</t>
  </si>
  <si>
    <t>Kellogg's Copos de maiz tostado (corn-flakes)</t>
  </si>
  <si>
    <t>-9.12</t>
  </si>
  <si>
    <t>Macarrones, vendidos en paquetes de casi 200-250 Gr,</t>
  </si>
  <si>
    <t>-9.15</t>
  </si>
  <si>
    <t>Espaguettis, vendidos en paquetes de casi 200-250 Gr,</t>
  </si>
  <si>
    <t>-11.66</t>
  </si>
  <si>
    <t>Galletas ordinarias paquete de casi 100 Gr.</t>
  </si>
  <si>
    <t>-6.45</t>
  </si>
  <si>
    <t>Galletas rellenas, paquete de casi 180-200 Gr.</t>
  </si>
  <si>
    <t>-6.47</t>
  </si>
  <si>
    <t>Mortadela embutida, barra de casi 40 Cm</t>
  </si>
  <si>
    <t>-23.53</t>
  </si>
  <si>
    <t>Chorizo, 100 Gr.</t>
  </si>
  <si>
    <t>-2.86</t>
  </si>
  <si>
    <t>Jamà³n Salami, 100 Gr.</t>
  </si>
  <si>
    <t>11.01</t>
  </si>
  <si>
    <t>17.48</t>
  </si>
  <si>
    <t>Salchichà³n, 100 Gr.</t>
  </si>
  <si>
    <t>Mortadela en lata, casi 200 gr</t>
  </si>
  <si>
    <t>-4.38</t>
  </si>
  <si>
    <t>Salchichas en lata</t>
  </si>
  <si>
    <t>1.79</t>
  </si>
  <si>
    <t>Corne Beef</t>
  </si>
  <si>
    <t>Sardinas en lata</t>
  </si>
  <si>
    <t>8.25</t>
  </si>
  <si>
    <t>Leche condesada azucarada, casi 375 gr</t>
  </si>
  <si>
    <t>-5.37</t>
  </si>
  <si>
    <t>Leche là­quida, esterilizada entera de Vaca</t>
  </si>
  <si>
    <t>3.57</t>
  </si>
  <si>
    <t>7.41</t>
  </si>
  <si>
    <t>Leche entera en Polvo, casi 400 g</t>
  </si>
  <si>
    <t>Your</t>
  </si>
  <si>
    <t>Batido de leche con cacao o vainilla, botella de 200-500 ml</t>
  </si>
  <si>
    <t>Queso fundido, 120 - 128 gr</t>
  </si>
  <si>
    <t>Queso , 100 Gr.</t>
  </si>
  <si>
    <t>3.67</t>
  </si>
  <si>
    <t>Helados de casi 100 gr</t>
  </si>
  <si>
    <t>-8.89</t>
  </si>
  <si>
    <t>Bandeja de 30 huevo</t>
  </si>
  <si>
    <t>Mantequilla de casi 200 gr</t>
  </si>
  <si>
    <t>2.76</t>
  </si>
  <si>
    <t>Margarina de 900 gr</t>
  </si>
  <si>
    <t>Aceite vegetal, marca saborel o similar</t>
  </si>
  <si>
    <t>-9.10</t>
  </si>
  <si>
    <t>Aceite extra de oliva puro</t>
  </si>
  <si>
    <t>1.98</t>
  </si>
  <si>
    <t>11.97</t>
  </si>
  <si>
    <t>Alubias secas, paquete de casi 500 gr</t>
  </si>
  <si>
    <t>10.74</t>
  </si>
  <si>
    <t>-9.84</t>
  </si>
  <si>
    <t>Lentejas secas</t>
  </si>
  <si>
    <t>-3.54</t>
  </si>
  <si>
    <t>-3.75</t>
  </si>
  <si>
    <t>Sopa de legumbres</t>
  </si>
  <si>
    <t>Azucar en terrones</t>
  </si>
  <si>
    <t>-2.08</t>
  </si>
  <si>
    <t>-6.00</t>
  </si>
  <si>
    <t>Chocolate en pasta</t>
  </si>
  <si>
    <t>5.83</t>
  </si>
  <si>
    <t>Cocholate en barra/tableta de casi â€¦ gr</t>
  </si>
  <si>
    <t>-18.75</t>
  </si>
  <si>
    <t>Caramelos, paquete de casi 450 gr</t>
  </si>
  <si>
    <t>-7.07</t>
  </si>
  <si>
    <t>Miel importada en conserva</t>
  </si>
  <si>
    <t>Chupachup , paquete de casi 500 gr, casi 50 unidades</t>
  </si>
  <si>
    <t>4.40</t>
  </si>
  <si>
    <t>6.75</t>
  </si>
  <si>
    <t>Mermelada, casi 340 gr</t>
  </si>
  <si>
    <t>Polos helados</t>
  </si>
  <si>
    <t>Chiclets, paquete de casi 475 gr</t>
  </si>
  <si>
    <t>-7.24</t>
  </si>
  <si>
    <t>Sal fina, paquete de casi 1 kg</t>
  </si>
  <si>
    <t>-18.57</t>
  </si>
  <si>
    <t>Caldo de pollo</t>
  </si>
  <si>
    <t>-23.09</t>
  </si>
  <si>
    <t>Vinagre de vino, casi 1 litro</t>
  </si>
  <si>
    <t>Maggui liquido casi 150 ml</t>
  </si>
  <si>
    <t>-14.27</t>
  </si>
  <si>
    <t>Tomate en lata</t>
  </si>
  <si>
    <t>-13.92</t>
  </si>
  <si>
    <t>Café, casi 200 gr</t>
  </si>
  <si>
    <t>Cacao en polvo de EUROPA, lata de casi 800 gr</t>
  </si>
  <si>
    <t>12.08</t>
  </si>
  <si>
    <t>Cacao en polvo de CEMAC, casi 250 gr en lata</t>
  </si>
  <si>
    <t>31.39</t>
  </si>
  <si>
    <t>Té en caja de 100 unidades</t>
  </si>
  <si>
    <t>7.19</t>
  </si>
  <si>
    <t>Zumo de frutas importado vendido litro</t>
  </si>
  <si>
    <t>7.15</t>
  </si>
  <si>
    <t>5.11</t>
  </si>
  <si>
    <t>Zumo de frutas local vendido en botella</t>
  </si>
  <si>
    <t>Fanta/Cocacola local vendido en botella</t>
  </si>
  <si>
    <t>Top local en botellas de 65 cl vendido en Caja</t>
  </si>
  <si>
    <t>-1.58</t>
  </si>
  <si>
    <t>Fanta/Cocacola de europa en lata de 33 cl vendido en caja</t>
  </si>
  <si>
    <t>Agua mineral local, vendi en botella</t>
  </si>
  <si>
    <t>Agua mineral importado, vendido en botella</t>
  </si>
  <si>
    <t>Ginebra (Larios)</t>
  </si>
  <si>
    <t>3.84</t>
  </si>
  <si>
    <t>Cognac (Tres Cepas)</t>
  </si>
  <si>
    <t>10.53</t>
  </si>
  <si>
    <t>Coà±ac (Espléndido)</t>
  </si>
  <si>
    <t>5.49</t>
  </si>
  <si>
    <t>-2.88</t>
  </si>
  <si>
    <t>Coà±ac Brandy Napoleà³n, Soto o Brigadier)</t>
  </si>
  <si>
    <t>3.07</t>
  </si>
  <si>
    <t>Wiscky (Caballo Blanco) 75 cl</t>
  </si>
  <si>
    <t>-3.76</t>
  </si>
  <si>
    <t>Johnny Walker Blak Label, casi 75 cl</t>
  </si>
  <si>
    <t>-3.62</t>
  </si>
  <si>
    <t>Ballantines</t>
  </si>
  <si>
    <t>-1.29</t>
  </si>
  <si>
    <t>Gordon's Gin, 1 litro</t>
  </si>
  <si>
    <t>Cava</t>
  </si>
  <si>
    <t>-11.32</t>
  </si>
  <si>
    <t>Vino aperitivo (Martini Blanco)</t>
  </si>
  <si>
    <t>4.82</t>
  </si>
  <si>
    <t>2.35</t>
  </si>
  <si>
    <t>Vino tinto de Espaà±a en Brick</t>
  </si>
  <si>
    <t>Vino Joven en botella</t>
  </si>
  <si>
    <t>Vino Paternine Banda Azul</t>
  </si>
  <si>
    <t>0.77</t>
  </si>
  <si>
    <t>Vino de Bata en Brick</t>
  </si>
  <si>
    <t>-8.57</t>
  </si>
  <si>
    <t>-7.25</t>
  </si>
  <si>
    <t>Otro vino de Bata en envase de 5 Litros</t>
  </si>
  <si>
    <t>-4.22</t>
  </si>
  <si>
    <t>Cerveza de Europa San Miguel en lata</t>
  </si>
  <si>
    <t>2.19</t>
  </si>
  <si>
    <t>Heineken en botella</t>
  </si>
  <si>
    <t>-5.13</t>
  </si>
  <si>
    <t>Mahu en lata</t>
  </si>
  <si>
    <t>2.61</t>
  </si>
  <si>
    <t>-2.55</t>
  </si>
  <si>
    <t>Cerveza de Camerun '33' Sport botella de 65cl</t>
  </si>
  <si>
    <t>Cerveza de Camerun 'Guinnes' botella de 33cl</t>
  </si>
  <si>
    <t>1.76</t>
  </si>
  <si>
    <t>Cerveza SOAGUIBE, Castel de 65 cl</t>
  </si>
  <si>
    <t>5.89</t>
  </si>
  <si>
    <t>Otra cerveza de SOAGUIBE</t>
  </si>
  <si>
    <t>Cigarrillo de Camerun, paquete de Bon rubio L&amp;B Rubio</t>
  </si>
  <si>
    <t>-4.21</t>
  </si>
  <si>
    <t>-2.15</t>
  </si>
  <si>
    <t>Cigarrillo de Europa, paquete de Malboro</t>
  </si>
  <si>
    <t>Popo ordinario</t>
  </si>
  <si>
    <t>Tela para pantalà³n</t>
  </si>
  <si>
    <t>3.29</t>
  </si>
  <si>
    <t>-3.58</t>
  </si>
  <si>
    <t>Popelà­n</t>
  </si>
  <si>
    <t>Pantalà³n de hombres</t>
  </si>
  <si>
    <t>1.90</t>
  </si>
  <si>
    <t>26.12</t>
  </si>
  <si>
    <t>Camisas de hombres</t>
  </si>
  <si>
    <t>4.41</t>
  </si>
  <si>
    <t>11.82</t>
  </si>
  <si>
    <t>Traje de hombres, tipo africano, mangas cortas</t>
  </si>
  <si>
    <t>-3.92</t>
  </si>
  <si>
    <t>-11.55</t>
  </si>
  <si>
    <t>Chaqueta sin pantalà³n</t>
  </si>
  <si>
    <t>5.16</t>
  </si>
  <si>
    <t>Sinmangas 100x100 algodà³n</t>
  </si>
  <si>
    <t>Calsonsillos 100% de algodà³n</t>
  </si>
  <si>
    <t>1.54</t>
  </si>
  <si>
    <t>Calcetines</t>
  </si>
  <si>
    <t>1.51</t>
  </si>
  <si>
    <t>Faldas de Seà±oras procedente de Europa</t>
  </si>
  <si>
    <t>2.36</t>
  </si>
  <si>
    <t>Ropa de Seà±oras en Popo africano</t>
  </si>
  <si>
    <t>-16.67</t>
  </si>
  <si>
    <t>Vestido entero procedente de Europa, sin mangas,</t>
  </si>
  <si>
    <t>8.83</t>
  </si>
  <si>
    <t>Conjunto Falda y blusa, unicolor, blusa mangas cortas</t>
  </si>
  <si>
    <t>12.78</t>
  </si>
  <si>
    <t>Trajes de seà±oras en Popo</t>
  </si>
  <si>
    <t>Braga ordinaria de Seà±oras, 100% de algodà³n</t>
  </si>
  <si>
    <t>-9.94</t>
  </si>
  <si>
    <t>Sujetador ordinario</t>
  </si>
  <si>
    <t>Braga (Tanga)</t>
  </si>
  <si>
    <t>-11.04</t>
  </si>
  <si>
    <t>-19.88</t>
  </si>
  <si>
    <t>Camiseta para interior, sin mangas</t>
  </si>
  <si>
    <t>7.01</t>
  </si>
  <si>
    <t>0.38</t>
  </si>
  <si>
    <t>Ropa de nià±as de 3 a 13 aà±os</t>
  </si>
  <si>
    <t>7.66</t>
  </si>
  <si>
    <t>Trajes de nià±as de 3 a 13 aà±os</t>
  </si>
  <si>
    <t>Pantalà³n de Nià±os de 3 a 13 aà±os</t>
  </si>
  <si>
    <t>-23.08</t>
  </si>
  <si>
    <t>Trajes de Nià±os de 3 a 13 aà±os</t>
  </si>
  <si>
    <t>24.35</t>
  </si>
  <si>
    <t>Camisas de nià±os de 3 a 13 aà±os</t>
  </si>
  <si>
    <t>5.69</t>
  </si>
  <si>
    <t>Vestidos de bebés de 0 a 2 aà±os</t>
  </si>
  <si>
    <t>32.70</t>
  </si>
  <si>
    <t>Trajes de bebés de 0 a 2 aà±os</t>
  </si>
  <si>
    <t>Bragas de bebés de 0 a 2 aà±os</t>
  </si>
  <si>
    <t>2.56</t>
  </si>
  <si>
    <t>Corbata</t>
  </si>
  <si>
    <t>5.99</t>
  </si>
  <si>
    <t>16.80</t>
  </si>
  <si>
    <t>Cinturà³n de caballero</t>
  </si>
  <si>
    <t>0.23</t>
  </si>
  <si>
    <t>Goro</t>
  </si>
  <si>
    <t>-6.17</t>
  </si>
  <si>
    <t>3.83</t>
  </si>
  <si>
    <t>Foular (Paà±uelo)</t>
  </si>
  <si>
    <t>Paà±uelo de bolsillo</t>
  </si>
  <si>
    <t>Confeccià³n de pantalà³n de caballeros</t>
  </si>
  <si>
    <t>-3.35</t>
  </si>
  <si>
    <t>-13.30</t>
  </si>
  <si>
    <t>Confeccià³n de traje de caballeros (Sariana)</t>
  </si>
  <si>
    <t>-4.15</t>
  </si>
  <si>
    <t>Confeccià³n de faldas de Seà±oras</t>
  </si>
  <si>
    <t>-2.21</t>
  </si>
  <si>
    <t>-8.19</t>
  </si>
  <si>
    <t>Confeccià³n de traje de Seà±oras en Popo</t>
  </si>
  <si>
    <t>-3.93</t>
  </si>
  <si>
    <t>Lavado de una chaqueta sin pantalà³n</t>
  </si>
  <si>
    <t>20.00</t>
  </si>
  <si>
    <t>Lavado de Traje completo de Seà±oras</t>
  </si>
  <si>
    <t>33.33</t>
  </si>
  <si>
    <t>Lavado de una camisa manga larga</t>
  </si>
  <si>
    <t>Zapatos de caballeros Mocasines</t>
  </si>
  <si>
    <t>1.83</t>
  </si>
  <si>
    <t>9.88</t>
  </si>
  <si>
    <t>Chancletas</t>
  </si>
  <si>
    <t>-8.50</t>
  </si>
  <si>
    <t>Crepes goma</t>
  </si>
  <si>
    <t>Trevincas de Seà±oras</t>
  </si>
  <si>
    <t>Zapatos de Seà±oras tipo sandallas</t>
  </si>
  <si>
    <t>1.00</t>
  </si>
  <si>
    <t>8.16</t>
  </si>
  <si>
    <t>Paredes de Nià±os</t>
  </si>
  <si>
    <t>20.07</t>
  </si>
  <si>
    <t>Reparacià³n de zapatos de adultos en cuero</t>
  </si>
  <si>
    <t>-3.20</t>
  </si>
  <si>
    <t>Vivianda tipo 1</t>
  </si>
  <si>
    <t>-1.74</t>
  </si>
  <si>
    <t>Vivienda tipo 2</t>
  </si>
  <si>
    <t>-1.51</t>
  </si>
  <si>
    <t>Vivienda tipo 3</t>
  </si>
  <si>
    <t>-0.56</t>
  </si>
  <si>
    <t>Vivienda tipo 4</t>
  </si>
  <si>
    <t>-7.58</t>
  </si>
  <si>
    <t>Pintura plà¡stica, bote de 25 Kg</t>
  </si>
  <si>
    <t>Cerradura superficial</t>
  </si>
  <si>
    <t>Chapas para tejados (Alubasa)</t>
  </si>
  <si>
    <t>-9.62</t>
  </si>
  <si>
    <t>Cemento</t>
  </si>
  <si>
    <t>-5.56</t>
  </si>
  <si>
    <t>Chapas de madera</t>
  </si>
  <si>
    <t>-9.09</t>
  </si>
  <si>
    <t>Clavos ordinarios</t>
  </si>
  <si>
    <t>3.45</t>
  </si>
  <si>
    <t>Clavos de chapas de zinc</t>
  </si>
  <si>
    <t>5.00</t>
  </si>
  <si>
    <t>Cable de 1'5mm, rollo de 10 m</t>
  </si>
  <si>
    <t>Pintado de vivienda</t>
  </si>
  <si>
    <t>Cambio de una cerradura</t>
  </si>
  <si>
    <t>-4.09</t>
  </si>
  <si>
    <t>-12.85</t>
  </si>
  <si>
    <t>Tabique de un bloque</t>
  </si>
  <si>
    <t>Colocacià³n de una puerta principal</t>
  </si>
  <si>
    <t>3.64</t>
  </si>
  <si>
    <t>Instalacià³n eléctrica de un cuarto de tres puntos</t>
  </si>
  <si>
    <t>-1.94</t>
  </si>
  <si>
    <t>Colocacià³n de un grifo ordinario</t>
  </si>
  <si>
    <t>-1.85</t>
  </si>
  <si>
    <t>Suminstro de agua en cubos, 1 cubo</t>
  </si>
  <si>
    <t>Consumo de luz electrica Kw/h en un hogar ordinario</t>
  </si>
  <si>
    <t>Gas de 12'5 Kg SONAGAS</t>
  </si>
  <si>
    <t>Gas de 12'5 Kg, PetroGabon</t>
  </si>
  <si>
    <t>Petrà³leo</t>
  </si>
  <si>
    <t>Cama, Lit batau, dos cajones, cabecera grande, 1'35-40</t>
  </si>
  <si>
    <t>-2.83</t>
  </si>
  <si>
    <t>Juego de 6 sillas y mesa</t>
  </si>
  <si>
    <t>-3.00</t>
  </si>
  <si>
    <t>Ropero, de dos puertas, importados, origen chino</t>
  </si>
  <si>
    <t>Juego de Butacas de cuero, 5 plazas y mesita de madera</t>
  </si>
  <si>
    <t>0.37</t>
  </si>
  <si>
    <t>-2.17</t>
  </si>
  <si>
    <t>Portacortinas, tipo chino 2 metros</t>
  </si>
  <si>
    <t>9.09</t>
  </si>
  <si>
    <t>Estanterà­a de cocina, 1,5 metros de largo</t>
  </si>
  <si>
    <t>-0.71</t>
  </si>
  <si>
    <t>Cortinas de 130 cm</t>
  </si>
  <si>
    <t>Manteles</t>
  </si>
  <si>
    <t>-0.83</t>
  </si>
  <si>
    <t>-2.46</t>
  </si>
  <si>
    <t>Alfombras 120 x 180 cm</t>
  </si>
  <si>
    <t>-4.48</t>
  </si>
  <si>
    <t>Cuero para suelos, 1 Metro</t>
  </si>
  <si>
    <t>Alfombrillas de puertas, de plà¡stico</t>
  </si>
  <si>
    <t>-17.00</t>
  </si>
  <si>
    <t>Cuadro de una foto grande, 15 x 20 cm</t>
  </si>
  <si>
    <t>5.67</t>
  </si>
  <si>
    <t>Lijado y varnizado de una silla de comedor, todo de madera</t>
  </si>
  <si>
    <t>11.10</t>
  </si>
  <si>
    <t>Colocacià³n de cuero de suelo en un dormitorio</t>
  </si>
  <si>
    <t>-6.83</t>
  </si>
  <si>
    <t>Sà¡bana</t>
  </si>
  <si>
    <t>18.31</t>
  </si>
  <si>
    <t>Toalla</t>
  </si>
  <si>
    <t>-6.79</t>
  </si>
  <si>
    <t>-17.64</t>
  </si>
  <si>
    <t>Colchà³n</t>
  </si>
  <si>
    <t>7.79</t>
  </si>
  <si>
    <t>Almohadas</t>
  </si>
  <si>
    <t>Nevera electrica ordinaria de 1 puerta por 60 x 60cm</t>
  </si>
  <si>
    <t>Congelador mediano</t>
  </si>
  <si>
    <t>1.63</t>
  </si>
  <si>
    <t>-3.10</t>
  </si>
  <si>
    <t>Aire acondicionador</t>
  </si>
  <si>
    <t>-2.45</t>
  </si>
  <si>
    <t>-0.62</t>
  </si>
  <si>
    <t>Cocina de gas tipo ordinaro de tres fuegos</t>
  </si>
  <si>
    <t>-8.14</t>
  </si>
  <si>
    <t>Cocina de petrà³leo</t>
  </si>
  <si>
    <t>Ventilador de pie</t>
  </si>
  <si>
    <t>-4.26</t>
  </si>
  <si>
    <t>Plancha de carbà³n</t>
  </si>
  <si>
    <t>Mortero de cocina</t>
  </si>
  <si>
    <t>0.24</t>
  </si>
  <si>
    <t>Bombona vacà­a de gas de 12,5 Kg</t>
  </si>
  <si>
    <t>3.91</t>
  </si>
  <si>
    <t>14.42</t>
  </si>
  <si>
    <t>Plancha eléctrica</t>
  </si>
  <si>
    <t>Molino eléctrico de cocina</t>
  </si>
  <si>
    <t>3.40</t>
  </si>
  <si>
    <t>1.33</t>
  </si>
  <si>
    <t>Puesta de gas en una nevera</t>
  </si>
  <si>
    <t>3.79</t>
  </si>
  <si>
    <t>Limpieza de un aire acondicionador</t>
  </si>
  <si>
    <t>Vaso, juego de 6 vasos</t>
  </si>
  <si>
    <t>8.00</t>
  </si>
  <si>
    <t>Plato de porcelana</t>
  </si>
  <si>
    <t>14.89</t>
  </si>
  <si>
    <t>Plato và­drio</t>
  </si>
  <si>
    <t>Cuchara</t>
  </si>
  <si>
    <t>-7.62</t>
  </si>
  <si>
    <t>Juego de jaro y vasos</t>
  </si>
  <si>
    <t>5.50</t>
  </si>
  <si>
    <t>Cenicero và­drio</t>
  </si>
  <si>
    <t>Bandeja</t>
  </si>
  <si>
    <t>25.00</t>
  </si>
  <si>
    <t>Ollas fabricacià³n africana, Juego de 5 unidades</t>
  </si>
  <si>
    <t>-7.89</t>
  </si>
  <si>
    <t>Ollas fabricacià³n europea, 22 cm</t>
  </si>
  <si>
    <t>Sartén fabricacià³n africana</t>
  </si>
  <si>
    <t>Sartén fabricacià³n europea, 25 cm</t>
  </si>
  <si>
    <t>-8.33</t>
  </si>
  <si>
    <t>Cucharà³n</t>
  </si>
  <si>
    <t>6.56</t>
  </si>
  <si>
    <t>Fembrera</t>
  </si>
  <si>
    <t>-5.20</t>
  </si>
  <si>
    <t>Etetebe (Olla)</t>
  </si>
  <si>
    <t>Cubo de 10-16 litros</t>
  </si>
  <si>
    <t>-4.84</t>
  </si>
  <si>
    <t>Palangana</t>
  </si>
  <si>
    <t>-25.00</t>
  </si>
  <si>
    <t>Fregona</t>
  </si>
  <si>
    <t>-6.60</t>
  </si>
  <si>
    <t>Cubo de fregar</t>
  </si>
  <si>
    <t>Palangana Kanguro</t>
  </si>
  <si>
    <t>Baà±era de bebes</t>
  </si>
  <si>
    <t>12.93</t>
  </si>
  <si>
    <t>Pala</t>
  </si>
  <si>
    <t>Pico</t>
  </si>
  <si>
    <t>-3.79</t>
  </si>
  <si>
    <t>-13.43</t>
  </si>
  <si>
    <t>Rastrillo</t>
  </si>
  <si>
    <t>-14.16</t>
  </si>
  <si>
    <t>Carretilla</t>
  </si>
  <si>
    <t>-1.39</t>
  </si>
  <si>
    <t>Là¡mpara medianas</t>
  </si>
  <si>
    <t>6.19</t>
  </si>
  <si>
    <t>Bombilla</t>
  </si>
  <si>
    <t>-4.73</t>
  </si>
  <si>
    <t>Linternas, 2-3 pilas</t>
  </si>
  <si>
    <t>-2.99</t>
  </si>
  <si>
    <t>-4.41</t>
  </si>
  <si>
    <t>Machete</t>
  </si>
  <si>
    <t>Tubo fluoriscente MEDIANO</t>
  </si>
  <si>
    <t>Candado, 5 cm</t>
  </si>
  <si>
    <t>-6.88</t>
  </si>
  <si>
    <t>-10.96</t>
  </si>
  <si>
    <t>Martillo, de 250 kg</t>
  </si>
  <si>
    <t>16.15</t>
  </si>
  <si>
    <t>Lima</t>
  </si>
  <si>
    <t>12.68</t>
  </si>
  <si>
    <t>Cerrillas paquete de 10 cajitas</t>
  </si>
  <si>
    <t>15.47</t>
  </si>
  <si>
    <t>Vela, paquete de 8 ordinarias</t>
  </si>
  <si>
    <t>-15.63</t>
  </si>
  <si>
    <t>Jabà³n comàºn</t>
  </si>
  <si>
    <t>2.86</t>
  </si>
  <si>
    <t>Detergente</t>
  </si>
  <si>
    <t>Insecticida</t>
  </si>
  <si>
    <t>Escoba tradicional</t>
  </si>
  <si>
    <t>Brillo</t>
  </si>
  <si>
    <t>Servilletas de papel</t>
  </si>
  <si>
    <t>2.68</t>
  </si>
  <si>
    <t>8.50</t>
  </si>
  <si>
    <t>Pila electrica tipo mediano, cilà­drica de 1,5 V</t>
  </si>
  <si>
    <t>Salario de un cocinero</t>
  </si>
  <si>
    <t>Fumigacià³n</t>
  </si>
  <si>
    <t>Antibià³ticos, en capsula de 500g (Amoxicilina)</t>
  </si>
  <si>
    <t>Antipalàºdicos comp de 500g (caja Atemetere)</t>
  </si>
  <si>
    <t>-6.61</t>
  </si>
  <si>
    <t>Antianémicos en Jarabe (cromatombic)</t>
  </si>
  <si>
    <t>-9.89</t>
  </si>
  <si>
    <t>Analgésicos en comprimido (Novalgina)</t>
  </si>
  <si>
    <t>Antisépticos Micromina simples</t>
  </si>
  <si>
    <t>5.82</t>
  </si>
  <si>
    <t>Productos farmacopeas naturales</t>
  </si>
  <si>
    <t>Jeringa plà¡stica de 10cc de un solo uso</t>
  </si>
  <si>
    <t>-21.58</t>
  </si>
  <si>
    <t>Algodà³n, Hidrofà­lica paquete de 800g</t>
  </si>
  <si>
    <t>5.60</t>
  </si>
  <si>
    <t>11.86</t>
  </si>
  <si>
    <t>Alcohol</t>
  </si>
  <si>
    <t>-4.71</t>
  </si>
  <si>
    <t>Bisturà­</t>
  </si>
  <si>
    <t>Consulta médica pàºblica</t>
  </si>
  <si>
    <t>Consulta médica privada</t>
  </si>
  <si>
    <t>Consulta médica a un generalista privado</t>
  </si>
  <si>
    <t>Extraccià³n de diente servicio privado</t>
  </si>
  <si>
    <t>Extraccià³n de diente servicio pàºblico</t>
  </si>
  <si>
    <t>Gota gruesa servicio privado</t>
  </si>
  <si>
    <t>Prueba hemoglobina servicio pàºblico</t>
  </si>
  <si>
    <t>Anà¡lisis tifoidea servicio privado</t>
  </si>
  <si>
    <t>Prueba de parà¡sitos servicio pàºblico</t>
  </si>
  <si>
    <t>Puesta de inyeccià³n</t>
  </si>
  <si>
    <t>-10.15</t>
  </si>
  <si>
    <t>Curra de una herrida</t>
  </si>
  <si>
    <t>Noche en pabellà³n especial</t>
  </si>
  <si>
    <t>Noche en Maternidad</t>
  </si>
  <si>
    <t>Noche en una clà­nica privada</t>
  </si>
  <si>
    <t>Turismo en Segami (Toyota Corolla)</t>
  </si>
  <si>
    <t>0.59</t>
  </si>
  <si>
    <t>Prado en SEGAMI (Toyota)</t>
  </si>
  <si>
    <t>1.02</t>
  </si>
  <si>
    <t>Motocicletas, Yamaha Moto YBR 125</t>
  </si>
  <si>
    <t>Bicicleta</t>
  </si>
  <si>
    <t>Rueda de coche, nueva de 14'185</t>
  </si>
  <si>
    <t>16.67</t>
  </si>
  <si>
    <t>Baterà­a de coche 12 vol,</t>
  </si>
  <si>
    <t>Bugà­a</t>
  </si>
  <si>
    <t>-8.25</t>
  </si>
  <si>
    <t>Disco de embrage, toyota corola</t>
  </si>
  <si>
    <t>-0.06</t>
  </si>
  <si>
    <t>Bombilla de faro delantero, DE UN TURISMO</t>
  </si>
  <si>
    <t>Tapacubos, de 14 '</t>
  </si>
  <si>
    <t>-0.07</t>
  </si>
  <si>
    <t>Gasolina</t>
  </si>
  <si>
    <t>34.85</t>
  </si>
  <si>
    <t>Gas-iol</t>
  </si>
  <si>
    <t>Aceite de motor, SAE 40, 1 litro</t>
  </si>
  <si>
    <t>-5.26</t>
  </si>
  <si>
    <t>Lavado de coches, turismo</t>
  </si>
  <si>
    <t>Cambio de aceite de motor,turismo</t>
  </si>
  <si>
    <t>-0.27</t>
  </si>
  <si>
    <t>Colocacià³n de un disco de embraje, turismo</t>
  </si>
  <si>
    <t>-5.31</t>
  </si>
  <si>
    <t>Seguro de coches (EGICO)</t>
  </si>
  <si>
    <t>Tasa anual de rodaje para turà­smos</t>
  </si>
  <si>
    <t>Coste de tarjeta de inspeccià³n de un vehà­culo particular turismo</t>
  </si>
  <si>
    <t>Taxi colectivo local</t>
  </si>
  <si>
    <t>Taxi individual local, tarifa 1 hora</t>
  </si>
  <si>
    <t>Transporte inter urbano colectivo(Ebebiyin, Mongomo)</t>
  </si>
  <si>
    <t>Transporte aéreo nacional(Ceiba, GW y Star Equatorial)</t>
  </si>
  <si>
    <t>Transporte aéreo internacional (Bata-Mad/Bata-Cam/Bata-Cot)</t>
  </si>
  <si>
    <t>Transporte marà­timo nacional Ferri(S.Valentin)</t>
  </si>
  <si>
    <t>Transporte marà­timo nacional ordinario(DJILOLO)</t>
  </si>
  <si>
    <t>Franquisia de una carta nacional</t>
  </si>
  <si>
    <t>Franquisia de una carta internacional</t>
  </si>
  <si>
    <t>Aparato de teléfono mà³vil de lujo</t>
  </si>
  <si>
    <t>0.31</t>
  </si>
  <si>
    <t>Aparato de teléfono mà³vil ordinario</t>
  </si>
  <si>
    <t>Aparato de tefoléno fijo</t>
  </si>
  <si>
    <t>Aparato de fax</t>
  </si>
  <si>
    <t>Minuto entre teléfonos mà³viles llamada nacional</t>
  </si>
  <si>
    <t>Minuto entre teléfonos mà³viles llamada internacional</t>
  </si>
  <si>
    <t>6.25</t>
  </si>
  <si>
    <t>Minuto entre teléfonos fijos llamada nacional</t>
  </si>
  <si>
    <t>Minuto entre telefonos fijos llamada internaconal</t>
  </si>
  <si>
    <t>Minuto en conexià³n internet 1 HORA</t>
  </si>
  <si>
    <t>Envio de una pà¡gina de fax</t>
  </si>
  <si>
    <t>Televisor Plasma de 30'</t>
  </si>
  <si>
    <t>-5.05</t>
  </si>
  <si>
    <t>Equipo musical entre 400 a 2500 Vatios</t>
  </si>
  <si>
    <t>-8.71</t>
  </si>
  <si>
    <t>Televisor</t>
  </si>
  <si>
    <t>5.88</t>
  </si>
  <si>
    <t>Lectora CD/DVD</t>
  </si>
  <si>
    <t>-1.53</t>
  </si>
  <si>
    <t>Guitarra acàºsticas</t>
  </si>
  <si>
    <t>Cà¡mara fotogrà¡fico digital</t>
  </si>
  <si>
    <t>0.11</t>
  </si>
  <si>
    <t>1.68</t>
  </si>
  <si>
    <t>Cà¡mara fotogrà¡fico ordinaria</t>
  </si>
  <si>
    <t>Video cà¡mara portà¡til</t>
  </si>
  <si>
    <t>Carete de 36 exposiciones de fotos</t>
  </si>
  <si>
    <t>Pilas alcalinas para cà¡maras</t>
  </si>
  <si>
    <t>2.27</t>
  </si>
  <si>
    <t>Ordenador portà¡til</t>
  </si>
  <si>
    <t>-0.75</t>
  </si>
  <si>
    <t>Ordenador de mesa</t>
  </si>
  <si>
    <t>-1.05</t>
  </si>
  <si>
    <t>Calculadoras</t>
  </si>
  <si>
    <t>-2.50</t>
  </si>
  <si>
    <t>-9.30</t>
  </si>
  <si>
    <t>Cinta virgen de casette</t>
  </si>
  <si>
    <t>Placa CD, grabadora</t>
  </si>
  <si>
    <t>Disiquete, una unidad</t>
  </si>
  <si>
    <t>USB de casi de 1 -2GB</t>
  </si>
  <si>
    <t>-3.55</t>
  </si>
  <si>
    <t>Cinta virgen de và­deo VHS</t>
  </si>
  <si>
    <t>Desbloquear un telefono mobil</t>
  </si>
  <si>
    <t>-2.00</t>
  </si>
  <si>
    <t>Remplazamiento de disco de un ordenador de mesa</t>
  </si>
  <si>
    <t>Ludo</t>
  </si>
  <si>
    <t>Cartas para jugar</t>
  </si>
  <si>
    <t>Coche de juguete</t>
  </si>
  <si>
    <t>3.49</t>
  </si>
  <si>
    <t>-24.62</t>
  </si>
  <si>
    <t>Muà±eca</t>
  </si>
  <si>
    <t>-11.18</t>
  </si>
  <si>
    <t>-36.75</t>
  </si>
  <si>
    <t>Balà³n de nià±os</t>
  </si>
  <si>
    <t>14.16</t>
  </si>
  <si>
    <t>22.86</t>
  </si>
  <si>
    <t>Balon de futbol</t>
  </si>
  <si>
    <t>Balon de tenis (3 unidades)</t>
  </si>
  <si>
    <t>-4.00</t>
  </si>
  <si>
    <t>Balon de baloncesto</t>
  </si>
  <si>
    <t>-4.13</t>
  </si>
  <si>
    <t>-7.94</t>
  </si>
  <si>
    <t>Entrada en un encuentro de futbol</t>
  </si>
  <si>
    <t>Entrada en un Video proyeccià³n</t>
  </si>
  <si>
    <t>Entrada en un concierto musica nacional</t>
  </si>
  <si>
    <t>Revelacià³n de fotos</t>
  </si>
  <si>
    <t>Grabacià³n de musica en una cinta de casset</t>
  </si>
  <si>
    <t>Retrato de una foto</t>
  </si>
  <si>
    <t>Novela</t>
  </si>
  <si>
    <t>Diccionario</t>
  </si>
  <si>
    <t>Perià³dico privado nacional(La Gaceta)</t>
  </si>
  <si>
    <t>Periodico pàºblico nacional (Ebano)</t>
  </si>
  <si>
    <t>Revista africana (Jaune Afrique)</t>
  </si>
  <si>
    <t>-1.98</t>
  </si>
  <si>
    <t>Revistas nacionales(Ceiba)</t>
  </si>
  <si>
    <t>Tarjetas de visitas: 50 UNIDADES</t>
  </si>
  <si>
    <t>Cartas de invitacià³n: UNIDAD</t>
  </si>
  <si>
    <t>Cartel spot con fotos</t>
  </si>
  <si>
    <t>Calendario</t>
  </si>
  <si>
    <t>Fotos spot publicitario campaà±a</t>
  </si>
  <si>
    <t>Sobre</t>
  </si>
  <si>
    <t>Papel folio ordinario</t>
  </si>
  <si>
    <t>-11.11</t>
  </si>
  <si>
    <t>Cuaderno de 32 pà¡gina</t>
  </si>
  <si>
    <t>100.00</t>
  </si>
  <si>
    <t>Cuaderno de 100 pà¡gina</t>
  </si>
  <si>
    <t>-6.25</t>
  </si>
  <si>
    <t>Boligrafo</t>
  </si>
  <si>
    <t>Lapicero</t>
  </si>
  <si>
    <t>Goma de borrar, barra de casi â€¦ cm</t>
  </si>
  <si>
    <t>Rotulador paquete de casi 12 unidades</t>
  </si>
  <si>
    <t>Block cuadriculado de casi 100 pà¡ginas</t>
  </si>
  <si>
    <t>Grapadora, numero 24/6</t>
  </si>
  <si>
    <t>3.65</t>
  </si>
  <si>
    <t>Pegamento, bote da casi 1 K.</t>
  </si>
  <si>
    <t>9.03</t>
  </si>
  <si>
    <t>Traza là­neas, triangular, de casi 30 cm de hipotenusa</t>
  </si>
  <si>
    <t>4.48</t>
  </si>
  <si>
    <t>Arroz abrillantado grano largo, saco de casi 4,5kg</t>
  </si>
  <si>
    <t>Hogares residentes Mongomo</t>
  </si>
  <si>
    <t>7.48</t>
  </si>
  <si>
    <t>13.03</t>
  </si>
  <si>
    <t>6.74</t>
  </si>
  <si>
    <t>Revisé</t>
  </si>
  <si>
    <t>-6.78</t>
  </si>
  <si>
    <t>-9.77</t>
  </si>
  <si>
    <t>-31.89</t>
  </si>
  <si>
    <t>-11.06</t>
  </si>
  <si>
    <t>-12.55</t>
  </si>
  <si>
    <t>-11.09</t>
  </si>
  <si>
    <t>21.45</t>
  </si>
  <si>
    <t>6.18</t>
  </si>
  <si>
    <t>-20.47</t>
  </si>
  <si>
    <t>10.05</t>
  </si>
  <si>
    <t>-14.61</t>
  </si>
  <si>
    <t>18.81</t>
  </si>
  <si>
    <t>9.59</t>
  </si>
  <si>
    <t>6.10</t>
  </si>
  <si>
    <t>8.11</t>
  </si>
  <si>
    <t>13.64</t>
  </si>
  <si>
    <t>15.79</t>
  </si>
  <si>
    <t>12.82</t>
  </si>
  <si>
    <t>22.22</t>
  </si>
  <si>
    <t>11.11</t>
  </si>
  <si>
    <t>5.26</t>
  </si>
  <si>
    <t>13.58</t>
  </si>
  <si>
    <t>10.84</t>
  </si>
  <si>
    <t>24.32</t>
  </si>
  <si>
    <t>-19.05</t>
  </si>
  <si>
    <t>-28.42</t>
  </si>
  <si>
    <t>28.57</t>
  </si>
  <si>
    <t>24.14</t>
  </si>
  <si>
    <t>-1.72</t>
  </si>
  <si>
    <t>18.75</t>
  </si>
  <si>
    <t>-1.69</t>
  </si>
  <si>
    <t>21.21</t>
  </si>
  <si>
    <t>-2.44</t>
  </si>
  <si>
    <t>9.44</t>
  </si>
  <si>
    <t>-6.14</t>
  </si>
  <si>
    <t>2.32</t>
  </si>
  <si>
    <t>-0.01</t>
  </si>
  <si>
    <t>7.57</t>
  </si>
  <si>
    <t>-13.29</t>
  </si>
  <si>
    <t>-4.85</t>
  </si>
  <si>
    <t>-0.68</t>
  </si>
  <si>
    <t>-5.99</t>
  </si>
  <si>
    <t>-9.27</t>
  </si>
  <si>
    <t>26.07</t>
  </si>
  <si>
    <t>18.44</t>
  </si>
  <si>
    <t>-1.99</t>
  </si>
  <si>
    <t>18.38</t>
  </si>
  <si>
    <t>-25.77</t>
  </si>
  <si>
    <t>13.08</t>
  </si>
  <si>
    <t>31.47</t>
  </si>
  <si>
    <t>33.23</t>
  </si>
  <si>
    <t>3.42</t>
  </si>
  <si>
    <t>37.79</t>
  </si>
  <si>
    <t>46.62</t>
  </si>
  <si>
    <t>-5.53</t>
  </si>
  <si>
    <t>44.87</t>
  </si>
  <si>
    <t>25.13</t>
  </si>
  <si>
    <t>2.87</t>
  </si>
  <si>
    <t>33.06</t>
  </si>
  <si>
    <t>-37.55</t>
  </si>
  <si>
    <t>0.84</t>
  </si>
  <si>
    <t>1.42</t>
  </si>
  <si>
    <t>38.52</t>
  </si>
  <si>
    <t>-4.68</t>
  </si>
  <si>
    <t>-6.71</t>
  </si>
  <si>
    <t>5.47</t>
  </si>
  <si>
    <t>10.77</t>
  </si>
  <si>
    <t>6.99</t>
  </si>
  <si>
    <t>5.75</t>
  </si>
  <si>
    <t>18.19</t>
  </si>
  <si>
    <t>7.06</t>
  </si>
  <si>
    <t>0.94</t>
  </si>
  <si>
    <t>-1.33</t>
  </si>
  <si>
    <t>13.26</t>
  </si>
  <si>
    <t>-20.90</t>
  </si>
  <si>
    <t>-4.39</t>
  </si>
  <si>
    <t>9.35</t>
  </si>
  <si>
    <t>1.29</t>
  </si>
  <si>
    <t>14.47</t>
  </si>
  <si>
    <t>-35.88</t>
  </si>
  <si>
    <t>17.21</t>
  </si>
  <si>
    <t>14.28</t>
  </si>
  <si>
    <t>23.77</t>
  </si>
  <si>
    <t>5.94</t>
  </si>
  <si>
    <t>13.25</t>
  </si>
  <si>
    <t>2.75</t>
  </si>
  <si>
    <t>-3.82</t>
  </si>
  <si>
    <t>36.68</t>
  </si>
  <si>
    <t>11.19</t>
  </si>
  <si>
    <t>8.06</t>
  </si>
  <si>
    <t>45.78</t>
  </si>
  <si>
    <t>25.99</t>
  </si>
  <si>
    <t>-0.66</t>
  </si>
  <si>
    <t>-8.92</t>
  </si>
  <si>
    <t>2.09</t>
  </si>
  <si>
    <t>-2.16</t>
  </si>
  <si>
    <t>-18.65</t>
  </si>
  <si>
    <t>4.02</t>
  </si>
  <si>
    <t>41.44</t>
  </si>
  <si>
    <t>12.88</t>
  </si>
  <si>
    <t>24.13</t>
  </si>
  <si>
    <t>8.66</t>
  </si>
  <si>
    <t>4.99</t>
  </si>
  <si>
    <t>8.86</t>
  </si>
  <si>
    <t>-10.83</t>
  </si>
  <si>
    <t>20.34</t>
  </si>
  <si>
    <t>6.29</t>
  </si>
  <si>
    <t>-12.69</t>
  </si>
  <si>
    <t>-29.62</t>
  </si>
  <si>
    <t>4.05</t>
  </si>
  <si>
    <t>24.68</t>
  </si>
  <si>
    <t>44.99</t>
  </si>
  <si>
    <t>16.97</t>
  </si>
  <si>
    <t>43.52</t>
  </si>
  <si>
    <t>29.25</t>
  </si>
  <si>
    <t>13.31</t>
  </si>
  <si>
    <t>-7.65</t>
  </si>
  <si>
    <t>2.42</t>
  </si>
  <si>
    <t>16.94</t>
  </si>
  <si>
    <t>23.01</t>
  </si>
  <si>
    <t>36.18</t>
  </si>
  <si>
    <t>27.49</t>
  </si>
  <si>
    <t>5.96</t>
  </si>
  <si>
    <t>4.95</t>
  </si>
  <si>
    <t>-15.28</t>
  </si>
  <si>
    <t>-12.82</t>
  </si>
  <si>
    <t>-7.48</t>
  </si>
  <si>
    <t>-10.65</t>
  </si>
  <si>
    <t>-3.99</t>
  </si>
  <si>
    <t>-22.34</t>
  </si>
  <si>
    <t>-27.39</t>
  </si>
  <si>
    <t>3.68</t>
  </si>
  <si>
    <t>-2.34</t>
  </si>
  <si>
    <t>1.32</t>
  </si>
  <si>
    <t>14.07</t>
  </si>
  <si>
    <t>-5.39</t>
  </si>
  <si>
    <t>29.16</t>
  </si>
  <si>
    <t>-6.66</t>
  </si>
  <si>
    <t>5.66</t>
  </si>
  <si>
    <t>-2.27</t>
  </si>
  <si>
    <t>-3.30</t>
  </si>
  <si>
    <t>38.05</t>
  </si>
  <si>
    <t>31.10</t>
  </si>
  <si>
    <t>1.28</t>
  </si>
  <si>
    <t>6.15</t>
  </si>
  <si>
    <t>-5.51</t>
  </si>
  <si>
    <t>-0.10</t>
  </si>
  <si>
    <t>29.90</t>
  </si>
  <si>
    <t>-0.14</t>
  </si>
  <si>
    <t>-0.52</t>
  </si>
  <si>
    <t>-9.52</t>
  </si>
  <si>
    <t>4.55</t>
  </si>
  <si>
    <t>4.47</t>
  </si>
  <si>
    <t>33.02</t>
  </si>
  <si>
    <t>1.14</t>
  </si>
  <si>
    <t>10.35</t>
  </si>
  <si>
    <t>58.75</t>
  </si>
  <si>
    <t>4.35</t>
  </si>
  <si>
    <t>-7.33</t>
  </si>
  <si>
    <t>8.89</t>
  </si>
  <si>
    <t>42.71</t>
  </si>
  <si>
    <t>-2.95</t>
  </si>
  <si>
    <t>4.33</t>
  </si>
  <si>
    <t>6.90</t>
  </si>
  <si>
    <t>14.81</t>
  </si>
  <si>
    <t>7.73</t>
  </si>
  <si>
    <t>84.05</t>
  </si>
  <si>
    <t>0.54</t>
  </si>
  <si>
    <t>-5.61</t>
  </si>
  <si>
    <t>-6.67</t>
  </si>
  <si>
    <t>5.79</t>
  </si>
  <si>
    <t>2.59</t>
  </si>
  <si>
    <t>-3.01</t>
  </si>
  <si>
    <t>-8.67</t>
  </si>
  <si>
    <t>-2.78</t>
  </si>
  <si>
    <t>-5.41</t>
  </si>
  <si>
    <t>7.14</t>
  </si>
  <si>
    <t>-5.00</t>
  </si>
  <si>
    <t>1.89</t>
  </si>
  <si>
    <t>-15.09</t>
  </si>
  <si>
    <t>-18.18</t>
  </si>
  <si>
    <t>-0.88</t>
  </si>
  <si>
    <t>-2.61</t>
  </si>
  <si>
    <t>1.05</t>
  </si>
  <si>
    <t>-5.50</t>
  </si>
  <si>
    <t>-3.29</t>
  </si>
  <si>
    <t>-2.38</t>
  </si>
  <si>
    <t>24.24</t>
  </si>
  <si>
    <t>12.86</t>
  </si>
  <si>
    <t>-7.51</t>
  </si>
  <si>
    <t>-8.87</t>
  </si>
  <si>
    <t>-5.88</t>
  </si>
  <si>
    <t>7.55</t>
  </si>
  <si>
    <t>-1.04</t>
  </si>
  <si>
    <t>5.54</t>
  </si>
  <si>
    <t>2.13</t>
  </si>
  <si>
    <t>-1.06</t>
  </si>
  <si>
    <t>10.71</t>
  </si>
  <si>
    <t>20.50</t>
  </si>
  <si>
    <t>-3.03</t>
  </si>
  <si>
    <t>11.48</t>
  </si>
  <si>
    <t>4.29</t>
  </si>
  <si>
    <t>-4.07</t>
  </si>
  <si>
    <t>-1.62</t>
  </si>
  <si>
    <t>-11.39</t>
  </si>
  <si>
    <t>-0.47</t>
  </si>
  <si>
    <t>-7.14</t>
  </si>
  <si>
    <t>17.65</t>
  </si>
  <si>
    <t>42.86</t>
  </si>
  <si>
    <t>30.48</t>
  </si>
  <si>
    <t>13.45</t>
  </si>
  <si>
    <t>-1.32</t>
  </si>
  <si>
    <t>5.63</t>
  </si>
  <si>
    <t>1.35</t>
  </si>
  <si>
    <t>0.79</t>
  </si>
  <si>
    <t>20.75</t>
  </si>
  <si>
    <t>12.00</t>
  </si>
  <si>
    <t>40.00</t>
  </si>
  <si>
    <t>-6.90</t>
  </si>
  <si>
    <t>-0.87</t>
  </si>
  <si>
    <t>-0.95</t>
  </si>
  <si>
    <t>1.96</t>
  </si>
  <si>
    <t>3.52</t>
  </si>
  <si>
    <t>-0.81</t>
  </si>
  <si>
    <t>-2.54</t>
  </si>
  <si>
    <t>5.51</t>
  </si>
  <si>
    <t>-0.57</t>
  </si>
  <si>
    <t>-1.49</t>
  </si>
  <si>
    <t>2.08</t>
  </si>
  <si>
    <t>11.36</t>
  </si>
  <si>
    <t>5.71</t>
  </si>
  <si>
    <t>-0.72</t>
  </si>
  <si>
    <t>1.58</t>
  </si>
  <si>
    <t>-3.80</t>
  </si>
  <si>
    <t>1.27</t>
  </si>
  <si>
    <t>9.16</t>
  </si>
  <si>
    <t>4.03</t>
  </si>
  <si>
    <t>19.73</t>
  </si>
  <si>
    <t>12.37</t>
  </si>
  <si>
    <t>10.13</t>
  </si>
  <si>
    <t>3.59</t>
  </si>
  <si>
    <t>0.96</t>
  </si>
  <si>
    <t>0.36</t>
  </si>
  <si>
    <t>6.02</t>
  </si>
  <si>
    <t>0.30</t>
  </si>
  <si>
    <t>-0.74</t>
  </si>
  <si>
    <t>2.29</t>
  </si>
  <si>
    <t>-0.48</t>
  </si>
  <si>
    <t>3.50</t>
  </si>
  <si>
    <t>3.19</t>
  </si>
  <si>
    <t>-6.19</t>
  </si>
  <si>
    <t>-7.41</t>
  </si>
  <si>
    <t>4.14</t>
  </si>
  <si>
    <t>0.67</t>
  </si>
  <si>
    <t>10.47</t>
  </si>
  <si>
    <t>1.15</t>
  </si>
  <si>
    <t>-11.67</t>
  </si>
  <si>
    <t>-2.53</t>
  </si>
  <si>
    <t>-4.94</t>
  </si>
  <si>
    <t>-9.23</t>
  </si>
  <si>
    <t>-18.66</t>
  </si>
  <si>
    <t>0.25</t>
  </si>
  <si>
    <t>23.44</t>
  </si>
  <si>
    <t>-14.00</t>
  </si>
  <si>
    <t>-4.17</t>
  </si>
  <si>
    <t>15.00</t>
  </si>
  <si>
    <t>23.08</t>
  </si>
  <si>
    <t>-5.84</t>
  </si>
  <si>
    <t>8.75</t>
  </si>
  <si>
    <t>-13.48</t>
  </si>
  <si>
    <t>4.31</t>
  </si>
  <si>
    <t>-7.64</t>
  </si>
  <si>
    <t>-12.02</t>
  </si>
  <si>
    <t>-10.44</t>
  </si>
  <si>
    <t>99.00</t>
  </si>
  <si>
    <t>-0.38</t>
  </si>
  <si>
    <t>-1.52</t>
  </si>
  <si>
    <t>-0.76</t>
  </si>
  <si>
    <t>-4.76</t>
  </si>
  <si>
    <t>-4.28</t>
  </si>
  <si>
    <t>20.72</t>
  </si>
  <si>
    <t>-2.92</t>
  </si>
  <si>
    <t>36.36</t>
  </si>
  <si>
    <t>8.33</t>
  </si>
  <si>
    <t>-1.61</t>
  </si>
  <si>
    <t>-4.69</t>
  </si>
  <si>
    <t>-0.59</t>
  </si>
  <si>
    <t>-0.61</t>
  </si>
  <si>
    <t>0.62</t>
  </si>
  <si>
    <t>-8.96</t>
  </si>
  <si>
    <t>3.55</t>
  </si>
  <si>
    <t>4.17</t>
  </si>
  <si>
    <t>-6.43</t>
  </si>
  <si>
    <t>-0.17</t>
  </si>
  <si>
    <t>-3.69</t>
  </si>
  <si>
    <t>-12.50</t>
  </si>
  <si>
    <t>4.24</t>
  </si>
  <si>
    <t>-0.51</t>
  </si>
  <si>
    <t>-33.33</t>
  </si>
  <si>
    <t>185.71</t>
  </si>
  <si>
    <t>35.00</t>
  </si>
  <si>
    <t>-4.44</t>
  </si>
  <si>
    <t>15.48</t>
  </si>
  <si>
    <t>-9.68</t>
  </si>
  <si>
    <t>15.56</t>
  </si>
  <si>
    <t>8.70</t>
  </si>
  <si>
    <t>8.61</t>
  </si>
  <si>
    <t>5.44</t>
  </si>
  <si>
    <t>-2.75</t>
  </si>
  <si>
    <t>3.66</t>
  </si>
  <si>
    <t>10.58</t>
  </si>
  <si>
    <t>23.46</t>
  </si>
  <si>
    <t>2.92</t>
  </si>
  <si>
    <t>7.30</t>
  </si>
  <si>
    <t>2.60</t>
  </si>
  <si>
    <t>-2.13</t>
  </si>
  <si>
    <t>-8.95</t>
  </si>
  <si>
    <t>-13.44</t>
  </si>
  <si>
    <t>-5.81</t>
  </si>
  <si>
    <t>-9.41</t>
  </si>
  <si>
    <t>50.00</t>
  </si>
  <si>
    <t>17.86</t>
  </si>
  <si>
    <t>13.79</t>
  </si>
  <si>
    <t>-1.15</t>
  </si>
  <si>
    <t>-14.86</t>
  </si>
  <si>
    <t>46.31</t>
  </si>
  <si>
    <t>-15.20</t>
  </si>
  <si>
    <t>13.54</t>
  </si>
  <si>
    <t>24.81</t>
  </si>
  <si>
    <t>8.82</t>
  </si>
  <si>
    <t>29.28</t>
  </si>
  <si>
    <t>6.24</t>
  </si>
  <si>
    <t>35.63</t>
  </si>
  <si>
    <t>7.08</t>
  </si>
  <si>
    <t>36.34</t>
  </si>
  <si>
    <t>12.50</t>
  </si>
  <si>
    <t>4.07</t>
  </si>
  <si>
    <t>141.63</t>
  </si>
  <si>
    <t>-1.89</t>
  </si>
  <si>
    <t>-4.50</t>
  </si>
  <si>
    <t>7.33</t>
  </si>
  <si>
    <t>-0.55</t>
  </si>
  <si>
    <t>1.20</t>
  </si>
  <si>
    <t>-2.42</t>
  </si>
  <si>
    <t>7.28</t>
  </si>
  <si>
    <t>4.69</t>
  </si>
  <si>
    <t>2.43</t>
  </si>
  <si>
    <t>-0.92</t>
  </si>
  <si>
    <t>-8.23</t>
  </si>
  <si>
    <t>7.39</t>
  </si>
  <si>
    <t>11.14</t>
  </si>
  <si>
    <t>-6.55</t>
  </si>
  <si>
    <t>2.81</t>
  </si>
  <si>
    <t>32.94</t>
  </si>
  <si>
    <t>17.64</t>
  </si>
  <si>
    <t>-15.75</t>
  </si>
  <si>
    <t>5.37</t>
  </si>
  <si>
    <t>77.78</t>
  </si>
  <si>
    <t>21.46</t>
  </si>
  <si>
    <t>-28.57</t>
  </si>
  <si>
    <t>-1.82</t>
  </si>
  <si>
    <t>-12.90</t>
  </si>
  <si>
    <t>-22.86</t>
  </si>
  <si>
    <t>3.09</t>
  </si>
  <si>
    <t>-3.33</t>
  </si>
  <si>
    <t>Radio portatil</t>
  </si>
  <si>
    <t>3.53</t>
  </si>
  <si>
    <t>31.92</t>
  </si>
  <si>
    <t>Chapeo de un solar 10x10 metros</t>
  </si>
  <si>
    <t>1.75</t>
  </si>
  <si>
    <t>2.47</t>
  </si>
  <si>
    <t>6.62</t>
  </si>
  <si>
    <t>Hogares residentes Malabo</t>
  </si>
  <si>
    <t>1.21</t>
  </si>
  <si>
    <t>35.70</t>
  </si>
  <si>
    <t>50.04</t>
  </si>
  <si>
    <t>-22.00</t>
  </si>
  <si>
    <t>-4.43</t>
  </si>
  <si>
    <t>-15.81</t>
  </si>
  <si>
    <t>-24.67</t>
  </si>
  <si>
    <t>-5.49</t>
  </si>
  <si>
    <t>-18.58</t>
  </si>
  <si>
    <t>0.33</t>
  </si>
  <si>
    <t>0.47</t>
  </si>
  <si>
    <t>2.91</t>
  </si>
  <si>
    <t>-0.09</t>
  </si>
  <si>
    <t>-0.53</t>
  </si>
  <si>
    <t>-18.63</t>
  </si>
  <si>
    <t>-8.60</t>
  </si>
  <si>
    <t>21.23</t>
  </si>
  <si>
    <t>-1.21</t>
  </si>
  <si>
    <t>7.93</t>
  </si>
  <si>
    <t>5.14</t>
  </si>
  <si>
    <t>3.70</t>
  </si>
  <si>
    <t>5.84</t>
  </si>
  <si>
    <t>-15.61</t>
  </si>
  <si>
    <t>-29.94</t>
  </si>
  <si>
    <t>-25.33</t>
  </si>
  <si>
    <t>1.12</t>
  </si>
  <si>
    <t>2.84</t>
  </si>
  <si>
    <t>7.74</t>
  </si>
  <si>
    <t>1.23</t>
  </si>
  <si>
    <t>17.14</t>
  </si>
  <si>
    <t>1.36</t>
  </si>
  <si>
    <t>4.20</t>
  </si>
  <si>
    <t>18.25</t>
  </si>
  <si>
    <t>7.10</t>
  </si>
  <si>
    <t>-0.22</t>
  </si>
  <si>
    <t>0.44</t>
  </si>
  <si>
    <t>-1.18</t>
  </si>
  <si>
    <t>-0.05</t>
  </si>
  <si>
    <t>1.40</t>
  </si>
  <si>
    <t>-5.95</t>
  </si>
  <si>
    <t>37.63</t>
  </si>
  <si>
    <t>5.81</t>
  </si>
  <si>
    <t>-1.75</t>
  </si>
  <si>
    <t>-3.45</t>
  </si>
  <si>
    <t>3.23</t>
  </si>
  <si>
    <t>-0.44</t>
  </si>
  <si>
    <t>2.31</t>
  </si>
  <si>
    <t>6.47</t>
  </si>
  <si>
    <t>-1.00</t>
  </si>
  <si>
    <t>6.33</t>
  </si>
  <si>
    <t>2.44</t>
  </si>
  <si>
    <t>-4.35</t>
  </si>
  <si>
    <t>0.65</t>
  </si>
  <si>
    <t>-4.92</t>
  </si>
  <si>
    <t>-6.04</t>
  </si>
  <si>
    <t>-2.98</t>
  </si>
  <si>
    <t>0.88</t>
  </si>
  <si>
    <t>-4.57</t>
  </si>
  <si>
    <t>-8.84</t>
  </si>
  <si>
    <t>13.40</t>
  </si>
  <si>
    <t>-7.71</t>
  </si>
  <si>
    <t>-19.69</t>
  </si>
  <si>
    <t>4.85</t>
  </si>
  <si>
    <t>5.80</t>
  </si>
  <si>
    <t>11.83</t>
  </si>
  <si>
    <t>0.95</t>
  </si>
  <si>
    <t>-10.45</t>
  </si>
  <si>
    <t>13.72</t>
  </si>
  <si>
    <t>-6.87</t>
  </si>
  <si>
    <t>-25.30</t>
  </si>
  <si>
    <t>-11.71</t>
  </si>
  <si>
    <t>-16.31</t>
  </si>
  <si>
    <t>-23.35</t>
  </si>
  <si>
    <t>-7.40</t>
  </si>
  <si>
    <t>-27.79</t>
  </si>
  <si>
    <t>5.28</t>
  </si>
  <si>
    <t>-14.41</t>
  </si>
  <si>
    <t>15.62</t>
  </si>
  <si>
    <t>30.08</t>
  </si>
  <si>
    <t>15.09</t>
  </si>
  <si>
    <t>15.04</t>
  </si>
  <si>
    <t>19.09</t>
  </si>
  <si>
    <t>-0.15</t>
  </si>
  <si>
    <t>0.70</t>
  </si>
  <si>
    <t>4.49</t>
  </si>
  <si>
    <t>-10.42</t>
  </si>
  <si>
    <t>-12.10</t>
  </si>
  <si>
    <t>-5.19</t>
  </si>
  <si>
    <t>-3.63</t>
  </si>
  <si>
    <t>-15.04</t>
  </si>
  <si>
    <t>2.11</t>
  </si>
  <si>
    <t>1.22</t>
  </si>
  <si>
    <t>-14.90</t>
  </si>
  <si>
    <t>11.57</t>
  </si>
  <si>
    <t>1.41</t>
  </si>
  <si>
    <t>16.13</t>
  </si>
  <si>
    <t>41.70</t>
  </si>
  <si>
    <t>22.45</t>
  </si>
  <si>
    <t>6.46</t>
  </si>
  <si>
    <t>9.66</t>
  </si>
  <si>
    <t>-12.59</t>
  </si>
  <si>
    <t>21.70</t>
  </si>
  <si>
    <t>32.26</t>
  </si>
  <si>
    <t>13.98</t>
  </si>
  <si>
    <t>16.78</t>
  </si>
  <si>
    <t>16.90</t>
  </si>
  <si>
    <t>8.22</t>
  </si>
  <si>
    <t>20.25</t>
  </si>
  <si>
    <t>10.04</t>
  </si>
  <si>
    <t>7.83</t>
  </si>
  <si>
    <t>4.66</t>
  </si>
  <si>
    <t>4.57</t>
  </si>
  <si>
    <t>10.31</t>
  </si>
  <si>
    <t>-3.02</t>
  </si>
  <si>
    <t>0.98</t>
  </si>
  <si>
    <t>4.67</t>
  </si>
  <si>
    <t>-11.62</t>
  </si>
  <si>
    <t>9.95</t>
  </si>
  <si>
    <t>-2.63</t>
  </si>
  <si>
    <t>2.34</t>
  </si>
  <si>
    <t>-10.06</t>
  </si>
  <si>
    <t>-7.90</t>
  </si>
  <si>
    <t>14.22</t>
  </si>
  <si>
    <t>-11.46</t>
  </si>
  <si>
    <t>-9.20</t>
  </si>
  <si>
    <t>-5.40</t>
  </si>
  <si>
    <t>-25.36</t>
  </si>
  <si>
    <t>15.39</t>
  </si>
  <si>
    <t>15.73</t>
  </si>
  <si>
    <t>8.56</t>
  </si>
  <si>
    <t>-2.31</t>
  </si>
  <si>
    <t>-0.50</t>
  </si>
  <si>
    <t>-1.56</t>
  </si>
  <si>
    <t>-15.00</t>
  </si>
  <si>
    <t>1.97</t>
  </si>
  <si>
    <t>-19.83</t>
  </si>
  <si>
    <t>0.68</t>
  </si>
  <si>
    <t>-14.33</t>
  </si>
  <si>
    <t>-4.42</t>
  </si>
  <si>
    <t>0.26</t>
  </si>
  <si>
    <t>-24.82</t>
  </si>
  <si>
    <t>8.13</t>
  </si>
  <si>
    <t>-14.45</t>
  </si>
  <si>
    <t>-8.05</t>
  </si>
  <si>
    <t>9.53</t>
  </si>
  <si>
    <t>9.78</t>
  </si>
  <si>
    <t>-12.66</t>
  </si>
  <si>
    <t>1.92</t>
  </si>
  <si>
    <t>0.81</t>
  </si>
  <si>
    <t>-8.54</t>
  </si>
  <si>
    <t>3.15</t>
  </si>
  <si>
    <t>17.18</t>
  </si>
  <si>
    <t>3.20</t>
  </si>
  <si>
    <t>0.09</t>
  </si>
  <si>
    <t>-0.00</t>
  </si>
  <si>
    <t>-12.03</t>
  </si>
  <si>
    <t>-20.76</t>
  </si>
  <si>
    <t>-5.29</t>
  </si>
  <si>
    <t>-1.41</t>
  </si>
  <si>
    <t>2.12</t>
  </si>
  <si>
    <t>-2.26</t>
  </si>
  <si>
    <t>-12.45</t>
  </si>
  <si>
    <t>9.60</t>
  </si>
  <si>
    <t>23.98</t>
  </si>
  <si>
    <t>23.79</t>
  </si>
  <si>
    <t>32.97</t>
  </si>
  <si>
    <t>6.20</t>
  </si>
  <si>
    <t>4.28</t>
  </si>
  <si>
    <t>-8.39</t>
  </si>
  <si>
    <t>-0.02</t>
  </si>
  <si>
    <t>10.34</t>
  </si>
  <si>
    <t>Biter leaves o NDOLE</t>
  </si>
  <si>
    <t>Fufu en pasta</t>
  </si>
  <si>
    <t>-6.80</t>
  </si>
  <si>
    <t>6.60</t>
  </si>
  <si>
    <t>6.67</t>
  </si>
  <si>
    <t>7.56</t>
  </si>
  <si>
    <t>13.17</t>
  </si>
  <si>
    <t>-10.77</t>
  </si>
  <si>
    <t>3.30</t>
  </si>
  <si>
    <t>-4.29</t>
  </si>
  <si>
    <t>1.60</t>
  </si>
  <si>
    <t>4.10</t>
  </si>
  <si>
    <t>15.97</t>
  </si>
  <si>
    <t>-1.47</t>
  </si>
  <si>
    <t>6.58</t>
  </si>
  <si>
    <t>12.98</t>
  </si>
  <si>
    <t>-2.76</t>
  </si>
  <si>
    <t>4.50</t>
  </si>
  <si>
    <t>-8.59</t>
  </si>
  <si>
    <t>-7.30</t>
  </si>
  <si>
    <t>2.00</t>
  </si>
  <si>
    <t>4.08</t>
  </si>
  <si>
    <t>-5.36</t>
  </si>
  <si>
    <t>2.33</t>
  </si>
  <si>
    <t>6.04</t>
  </si>
  <si>
    <t>6.51</t>
  </si>
  <si>
    <t>-5.67</t>
  </si>
  <si>
    <t>4.94</t>
  </si>
  <si>
    <t>13.04</t>
  </si>
  <si>
    <t>9.15</t>
  </si>
  <si>
    <t>5.25</t>
  </si>
  <si>
    <t>3.96</t>
  </si>
  <si>
    <t>10.59</t>
  </si>
  <si>
    <t>19.23</t>
  </si>
  <si>
    <t>6.91</t>
  </si>
  <si>
    <t>22.56</t>
  </si>
  <si>
    <t>7.60</t>
  </si>
  <si>
    <t>-1.24</t>
  </si>
  <si>
    <t>3.60</t>
  </si>
  <si>
    <t>1.77</t>
  </si>
  <si>
    <t>-3.16</t>
  </si>
  <si>
    <t>1.82</t>
  </si>
  <si>
    <t>26.41</t>
  </si>
  <si>
    <t>26.67</t>
  </si>
  <si>
    <t>-1.78</t>
  </si>
  <si>
    <t>64.93</t>
  </si>
  <si>
    <t>6.38</t>
  </si>
  <si>
    <t>37.68</t>
  </si>
  <si>
    <t>-4.63</t>
  </si>
  <si>
    <t>-8.85</t>
  </si>
  <si>
    <t>-11.14</t>
  </si>
  <si>
    <t>16.71</t>
  </si>
  <si>
    <t>12.15</t>
  </si>
  <si>
    <t>9.20</t>
  </si>
  <si>
    <t>18.73</t>
  </si>
  <si>
    <t>9.52</t>
  </si>
  <si>
    <t>3.00</t>
  </si>
  <si>
    <t>13.20</t>
  </si>
  <si>
    <t>6.92</t>
  </si>
  <si>
    <t>-2.48</t>
  </si>
  <si>
    <t>1.91</t>
  </si>
  <si>
    <t>5.95</t>
  </si>
  <si>
    <t>2.24</t>
  </si>
  <si>
    <t>6.07</t>
  </si>
  <si>
    <t>-1.65</t>
  </si>
  <si>
    <t>13.77</t>
  </si>
  <si>
    <t>28.94</t>
  </si>
  <si>
    <t>9.04</t>
  </si>
  <si>
    <t>16.03</t>
  </si>
  <si>
    <t>-3.42</t>
  </si>
  <si>
    <t>-4.32</t>
  </si>
  <si>
    <t>-6.99</t>
  </si>
  <si>
    <t>-5.63</t>
  </si>
  <si>
    <t>-9.85</t>
  </si>
  <si>
    <t>8.47</t>
  </si>
  <si>
    <t>-0.91</t>
  </si>
  <si>
    <t>2.98</t>
  </si>
  <si>
    <t>3.27</t>
  </si>
  <si>
    <t>6.70</t>
  </si>
  <si>
    <t>-0.82</t>
  </si>
  <si>
    <t>1.61</t>
  </si>
  <si>
    <t>6.89</t>
  </si>
  <si>
    <t>8.62</t>
  </si>
  <si>
    <t>11.94</t>
  </si>
  <si>
    <t>-10.63</t>
  </si>
  <si>
    <t>3.26</t>
  </si>
  <si>
    <t>4.32</t>
  </si>
  <si>
    <t>-0.86</t>
  </si>
  <si>
    <t>2.39</t>
  </si>
  <si>
    <t>4.16</t>
  </si>
  <si>
    <t>3.44</t>
  </si>
  <si>
    <t>8.98</t>
  </si>
  <si>
    <t>-2.36</t>
  </si>
  <si>
    <t>-1.90</t>
  </si>
  <si>
    <t>4.86</t>
  </si>
  <si>
    <t>14.23</t>
  </si>
  <si>
    <t>6.59</t>
  </si>
  <si>
    <t>16.29</t>
  </si>
  <si>
    <t>1.03</t>
  </si>
  <si>
    <t>2.37</t>
  </si>
  <si>
    <t>-1.13</t>
  </si>
  <si>
    <t>1.19</t>
  </si>
  <si>
    <t>6.11</t>
  </si>
  <si>
    <t>7.67</t>
  </si>
  <si>
    <t>20.48</t>
  </si>
  <si>
    <t>3.82</t>
  </si>
  <si>
    <t>-1.70</t>
  </si>
  <si>
    <t>-4.14</t>
  </si>
  <si>
    <t>11.33</t>
  </si>
  <si>
    <t>-1.48</t>
  </si>
  <si>
    <t>15.65</t>
  </si>
  <si>
    <t>7.64</t>
  </si>
  <si>
    <t>12.81</t>
  </si>
  <si>
    <t>14.53</t>
  </si>
  <si>
    <t>-7.20</t>
  </si>
  <si>
    <t>2.20</t>
  </si>
  <si>
    <t>16.75</t>
  </si>
  <si>
    <t>-1.34</t>
  </si>
  <si>
    <t>-2.68</t>
  </si>
  <si>
    <t>-5.22</t>
  </si>
  <si>
    <t>2.67</t>
  </si>
  <si>
    <t>11.77</t>
  </si>
  <si>
    <t>-1.30</t>
  </si>
  <si>
    <t>-2.57</t>
  </si>
  <si>
    <t>-0.58</t>
  </si>
  <si>
    <t>1.73</t>
  </si>
  <si>
    <t>0.20</t>
  </si>
  <si>
    <t>8.23</t>
  </si>
  <si>
    <t>14.51</t>
  </si>
  <si>
    <t>12.26</t>
  </si>
  <si>
    <t>17.27</t>
  </si>
  <si>
    <t>2.58</t>
  </si>
  <si>
    <t>0.35</t>
  </si>
  <si>
    <t>-6.11</t>
  </si>
  <si>
    <t>-3.15</t>
  </si>
  <si>
    <t>-3.41</t>
  </si>
  <si>
    <t>-3.53</t>
  </si>
  <si>
    <t>6.80</t>
  </si>
  <si>
    <t>14.35</t>
  </si>
  <si>
    <t>3.10</t>
  </si>
  <si>
    <t>10.03</t>
  </si>
  <si>
    <t>17.83</t>
  </si>
  <si>
    <t>8.51</t>
  </si>
  <si>
    <t>-7.03</t>
  </si>
  <si>
    <t>5.32</t>
  </si>
  <si>
    <t>-8.53</t>
  </si>
  <si>
    <t>-0.13</t>
  </si>
  <si>
    <t>-4.37</t>
  </si>
  <si>
    <t>-3.96</t>
  </si>
  <si>
    <t>-8.91</t>
  </si>
  <si>
    <t>-11.01</t>
  </si>
  <si>
    <t>4.91</t>
  </si>
  <si>
    <t>4.71</t>
  </si>
  <si>
    <t>-2.30</t>
  </si>
  <si>
    <t>-0.18</t>
  </si>
  <si>
    <t>-3.12</t>
  </si>
  <si>
    <t>8.55</t>
  </si>
  <si>
    <t>33.68</t>
  </si>
  <si>
    <t>11.02</t>
  </si>
  <si>
    <t>17.49</t>
  </si>
  <si>
    <t>-7.93</t>
  </si>
  <si>
    <t>4.26</t>
  </si>
  <si>
    <t>2.04</t>
  </si>
  <si>
    <t>13.34</t>
  </si>
  <si>
    <t>-53.91</t>
  </si>
  <si>
    <t>-56.51</t>
  </si>
  <si>
    <t>1.43</t>
  </si>
  <si>
    <t>-3.67</t>
  </si>
  <si>
    <t>3.87</t>
  </si>
  <si>
    <t>-14.73</t>
  </si>
  <si>
    <t>-14.83</t>
  </si>
  <si>
    <t>-5.45</t>
  </si>
  <si>
    <t>-0.80</t>
  </si>
  <si>
    <t>-1.63</t>
  </si>
  <si>
    <t>2.77</t>
  </si>
  <si>
    <t>-0.08</t>
  </si>
  <si>
    <t>1.62</t>
  </si>
  <si>
    <t>-0.21</t>
  </si>
  <si>
    <t>-1.54</t>
  </si>
  <si>
    <t>-2.84</t>
  </si>
  <si>
    <t>-2.06</t>
  </si>
  <si>
    <t>3.14</t>
  </si>
  <si>
    <t>7.29</t>
  </si>
  <si>
    <t>12.19</t>
  </si>
  <si>
    <t>32.37</t>
  </si>
  <si>
    <t>-3.46</t>
  </si>
  <si>
    <t>-4.82</t>
  </si>
  <si>
    <t>-9.59</t>
  </si>
  <si>
    <t>-6.70</t>
  </si>
  <si>
    <t>4.64</t>
  </si>
  <si>
    <t>9.73</t>
  </si>
  <si>
    <t>2.62</t>
  </si>
  <si>
    <t>5.39</t>
  </si>
  <si>
    <t>-4.96</t>
  </si>
  <si>
    <t>-0.30</t>
  </si>
  <si>
    <t>2.69</t>
  </si>
  <si>
    <t>6.21</t>
  </si>
  <si>
    <t>6.26</t>
  </si>
  <si>
    <t>2.70</t>
  </si>
  <si>
    <t>10.18</t>
  </si>
  <si>
    <t>8.08</t>
  </si>
  <si>
    <t>1.93</t>
  </si>
  <si>
    <t>8.20</t>
  </si>
  <si>
    <t>12.73</t>
  </si>
  <si>
    <t>10.10</t>
  </si>
  <si>
    <t>26.34</t>
  </si>
  <si>
    <t>-2.62</t>
  </si>
  <si>
    <t>-2.20</t>
  </si>
  <si>
    <t>9.56</t>
  </si>
  <si>
    <t>20.94</t>
  </si>
  <si>
    <t>7.62</t>
  </si>
  <si>
    <t>5.57</t>
  </si>
  <si>
    <t>7.07</t>
  </si>
  <si>
    <t>3.41</t>
  </si>
  <si>
    <t>19.36</t>
  </si>
  <si>
    <t>1.65</t>
  </si>
  <si>
    <t>12.56</t>
  </si>
  <si>
    <t>-9.90</t>
  </si>
  <si>
    <t>-1.80</t>
  </si>
  <si>
    <t>-1.96</t>
  </si>
  <si>
    <t>3.78</t>
  </si>
  <si>
    <t>9.89</t>
  </si>
  <si>
    <t>18.53</t>
  </si>
  <si>
    <t>-19.68</t>
  </si>
  <si>
    <t>-13.75</t>
  </si>
  <si>
    <t>-9.91</t>
  </si>
  <si>
    <t>18.20</t>
  </si>
  <si>
    <t>-13.54</t>
  </si>
  <si>
    <t>123.82</t>
  </si>
  <si>
    <t>12.87</t>
  </si>
  <si>
    <t>13.02</t>
  </si>
  <si>
    <t>-7.26</t>
  </si>
  <si>
    <t>-3.17</t>
  </si>
  <si>
    <t>7.59</t>
  </si>
  <si>
    <t>4.72</t>
  </si>
  <si>
    <t>17.72</t>
  </si>
  <si>
    <t>17.40</t>
  </si>
  <si>
    <t>9.40</t>
  </si>
  <si>
    <t>14.97</t>
  </si>
  <si>
    <t>6.17</t>
  </si>
  <si>
    <t>26.40</t>
  </si>
  <si>
    <t>3.51</t>
  </si>
  <si>
    <t>4.13</t>
  </si>
  <si>
    <t>0.03</t>
  </si>
  <si>
    <t>6.53</t>
  </si>
  <si>
    <t>-4.46</t>
  </si>
  <si>
    <t>-5.44</t>
  </si>
  <si>
    <t>-14.55</t>
  </si>
  <si>
    <t>-21.01</t>
  </si>
  <si>
    <t>5.24</t>
  </si>
  <si>
    <t>2.65</t>
  </si>
  <si>
    <t>9.91</t>
  </si>
  <si>
    <t>4.00</t>
  </si>
  <si>
    <t>5.13</t>
  </si>
  <si>
    <t>9.50</t>
  </si>
  <si>
    <t>30.43</t>
  </si>
  <si>
    <t>4.88</t>
  </si>
  <si>
    <t>-7.77</t>
  </si>
  <si>
    <t>-11.22</t>
  </si>
  <si>
    <t>-14.43</t>
  </si>
  <si>
    <t>-6.16</t>
  </si>
  <si>
    <t>-1.38</t>
  </si>
  <si>
    <t>-39.97</t>
  </si>
  <si>
    <t>3.74</t>
  </si>
  <si>
    <t>9.02</t>
  </si>
  <si>
    <t>5.21</t>
  </si>
  <si>
    <t>11.00</t>
  </si>
  <si>
    <t>0.69</t>
  </si>
  <si>
    <t>20.76</t>
  </si>
  <si>
    <t>7.42</t>
  </si>
  <si>
    <t>8.53</t>
  </si>
  <si>
    <t>14.39</t>
  </si>
  <si>
    <t>6.82</t>
  </si>
  <si>
    <t>4.62</t>
  </si>
  <si>
    <t>9.68</t>
  </si>
  <si>
    <t>12.41</t>
  </si>
  <si>
    <t>-8.26</t>
  </si>
  <si>
    <t>52.89</t>
  </si>
  <si>
    <t>3.92</t>
  </si>
  <si>
    <t>8.15</t>
  </si>
  <si>
    <t>-7.83</t>
  </si>
  <si>
    <t>4.60</t>
  </si>
  <si>
    <t>Cigarrillos de calidad (purros)</t>
  </si>
  <si>
    <t>4.25</t>
  </si>
  <si>
    <t>Gas 6 kg</t>
  </si>
  <si>
    <t>Suministros de agua en grifos</t>
  </si>
  <si>
    <t>2.49</t>
  </si>
  <si>
    <t>10.50</t>
  </si>
  <si>
    <t>7.69</t>
  </si>
  <si>
    <t>Productos alimenticios y bebidas no alcohà³licas</t>
  </si>
  <si>
    <t>Comunicacià³n</t>
  </si>
  <si>
    <t>Espaciamiento, espectà¡culos y cultura</t>
  </si>
  <si>
    <t>Inflac ene-25</t>
  </si>
  <si>
    <t>Codi</t>
  </si>
  <si>
    <t>Nacional</t>
  </si>
  <si>
    <t xml:space="preserve">Ebibeyin </t>
  </si>
  <si>
    <t xml:space="preserve">Mongomo </t>
  </si>
  <si>
    <t xml:space="preserve">Bata </t>
  </si>
  <si>
    <t>-0,4 </t>
  </si>
  <si>
    <r>
      <t> </t>
    </r>
    <r>
      <rPr>
        <sz val="10"/>
        <color theme="1"/>
        <rFont val="Times New Roman"/>
        <family val="1"/>
      </rPr>
      <t>Poner un gráfico</t>
    </r>
  </si>
  <si>
    <t xml:space="preserve">Malabo </t>
  </si>
  <si>
    <t>var Abr-26</t>
  </si>
  <si>
    <t>Var_acu_Abr</t>
  </si>
  <si>
    <t>Inflac Abr-26</t>
  </si>
  <si>
    <t>Var_acu-Abr</t>
  </si>
  <si>
    <t>var Abr-2026</t>
  </si>
  <si>
    <t>Inflac Abri-26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</si>
</sst>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\ _€_-;\-* #,##0\ _€_-;_-* &quot;-&quot;\ _€_-;_-@_-"/>
    <numFmt numFmtId="43" formatCode="_-* #,##0.00\ _€_-;\-* #,##0.00\ _€_-;_-* &quot;-&quot;??\ _€_-;_-@_-"/>
    <numFmt numFmtId="164" formatCode="0.0%"/>
    <numFmt numFmtId="165" formatCode="#,##0.0"/>
    <numFmt numFmtId="166" formatCode="_-* #,##0\ _€_-;\-* #,##0\ _€_-;_-* &quot;-&quot;??\ _€_-;_-@_-"/>
    <numFmt numFmtId="167" formatCode="0.0"/>
    <numFmt numFmtId="168" formatCode="_-* #,##0.0\ _€_-;\-* #,##0.0\ _€_-;_-* &quot;-&quot;??\ _€_-;_-@_-"/>
    <numFmt numFmtId="169" formatCode="#,##0.0_ ;\-#,##0.0\ "/>
    <numFmt numFmtId="170" formatCode="#,##0.00_ ;\-#,##0.00\ "/>
    <numFmt numFmtId="171" formatCode="0.0000"/>
    <numFmt numFmtId="172" formatCode="0.00000"/>
    <numFmt numFmtId="173" formatCode="_-* #,##0.000\ _€_-;\-* #,##0.000\ _€_-;_-* &quot;-&quot;?\ _€_-;_-@_-"/>
    <numFmt numFmtId="174" formatCode="0.000"/>
  </numFmts>
  <fonts count="5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Dutch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5" tint="-0.249977111117893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Gisha"/>
      <family val="2"/>
      <charset val="177"/>
    </font>
    <font>
      <sz val="12"/>
      <color rgb="FF000000"/>
      <name val="Gisha"/>
      <family val="2"/>
      <charset val="177"/>
    </font>
    <font>
      <sz val="8"/>
      <color theme="1"/>
      <name val="Times New Roman"/>
      <family val="1"/>
    </font>
  </fonts>
  <fills count="66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E7979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8ADFF"/>
        <bgColor indexed="64"/>
      </patternFill>
    </fill>
    <fill>
      <patternFill patternType="solid">
        <fgColor rgb="FFC99700"/>
        <bgColor indexed="64"/>
      </patternFill>
    </fill>
    <fill>
      <patternFill patternType="solid">
        <fgColor rgb="FF4C6CF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3" borderId="0"/>
    <xf numFmtId="41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3" applyNumberFormat="0" applyFill="0" applyAlignment="0" applyProtection="0"/>
    <xf numFmtId="0" fontId="37" fillId="0" borderId="44" applyNumberFormat="0" applyFill="0" applyAlignment="0" applyProtection="0"/>
    <xf numFmtId="0" fontId="38" fillId="0" borderId="45" applyNumberFormat="0" applyFill="0" applyAlignment="0" applyProtection="0"/>
    <xf numFmtId="0" fontId="38" fillId="0" borderId="0" applyNumberFormat="0" applyFill="0" applyBorder="0" applyAlignment="0" applyProtection="0"/>
    <xf numFmtId="0" fontId="39" fillId="33" borderId="0" applyNumberFormat="0" applyBorder="0" applyAlignment="0" applyProtection="0"/>
    <xf numFmtId="0" fontId="40" fillId="34" borderId="0" applyNumberFormat="0" applyBorder="0" applyAlignment="0" applyProtection="0"/>
    <xf numFmtId="0" fontId="41" fillId="35" borderId="0" applyNumberFormat="0" applyBorder="0" applyAlignment="0" applyProtection="0"/>
    <xf numFmtId="0" fontId="42" fillId="36" borderId="46" applyNumberFormat="0" applyAlignment="0" applyProtection="0"/>
    <xf numFmtId="0" fontId="43" fillId="37" borderId="47" applyNumberFormat="0" applyAlignment="0" applyProtection="0"/>
    <xf numFmtId="0" fontId="44" fillId="37" borderId="46" applyNumberFormat="0" applyAlignment="0" applyProtection="0"/>
    <xf numFmtId="0" fontId="45" fillId="0" borderId="48" applyNumberFormat="0" applyFill="0" applyAlignment="0" applyProtection="0"/>
    <xf numFmtId="0" fontId="46" fillId="38" borderId="49" applyNumberFormat="0" applyAlignment="0" applyProtection="0"/>
    <xf numFmtId="0" fontId="3" fillId="0" borderId="0" applyNumberFormat="0" applyFill="0" applyBorder="0" applyAlignment="0" applyProtection="0"/>
    <xf numFmtId="0" fontId="2" fillId="39" borderId="50" applyNumberFormat="0" applyFont="0" applyAlignment="0" applyProtection="0"/>
    <xf numFmtId="0" fontId="47" fillId="0" borderId="0" applyNumberFormat="0" applyFill="0" applyBorder="0" applyAlignment="0" applyProtection="0"/>
    <xf numFmtId="0" fontId="8" fillId="0" borderId="51" applyNumberFormat="0" applyFill="0" applyAlignment="0" applyProtection="0"/>
    <xf numFmtId="0" fontId="48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48" fillId="55" borderId="0" applyNumberFormat="0" applyBorder="0" applyAlignment="0" applyProtection="0"/>
    <xf numFmtId="0" fontId="48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48" fillId="59" borderId="0" applyNumberFormat="0" applyBorder="0" applyAlignment="0" applyProtection="0"/>
    <xf numFmtId="0" fontId="48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48" fillId="63" borderId="0" applyNumberFormat="0" applyBorder="0" applyAlignment="0" applyProtection="0"/>
  </cellStyleXfs>
  <cellXfs count="457">
    <xf numFmtId="0" fontId="0" fillId="0" borderId="0" xfId="0"/>
    <xf numFmtId="0" fontId="4" fillId="0" borderId="0" xfId="0" applyFont="1"/>
    <xf numFmtId="0" fontId="5" fillId="0" borderId="0" xfId="0" applyFont="1"/>
    <xf numFmtId="165" fontId="7" fillId="0" borderId="0" xfId="3" applyNumberFormat="1" applyFont="1" applyFill="1"/>
    <xf numFmtId="0" fontId="5" fillId="0" borderId="0" xfId="0" applyFont="1" applyAlignment="1">
      <alignment horizontal="center"/>
    </xf>
    <xf numFmtId="164" fontId="7" fillId="0" borderId="0" xfId="2" applyNumberFormat="1" applyFont="1" applyFill="1" applyBorder="1"/>
    <xf numFmtId="164" fontId="0" fillId="0" borderId="0" xfId="2" applyNumberFormat="1" applyFont="1"/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4" fillId="0" borderId="8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7" fontId="9" fillId="0" borderId="1" xfId="0" applyNumberFormat="1" applyFont="1" applyBorder="1"/>
    <xf numFmtId="165" fontId="4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/>
    <xf numFmtId="165" fontId="5" fillId="2" borderId="10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165" fontId="5" fillId="2" borderId="11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164" fontId="4" fillId="5" borderId="2" xfId="2" applyNumberFormat="1" applyFont="1" applyFill="1" applyBorder="1"/>
    <xf numFmtId="164" fontId="4" fillId="5" borderId="0" xfId="2" applyNumberFormat="1" applyFont="1" applyFill="1"/>
    <xf numFmtId="164" fontId="4" fillId="0" borderId="0" xfId="2" applyNumberFormat="1" applyFont="1"/>
    <xf numFmtId="167" fontId="4" fillId="0" borderId="0" xfId="0" applyNumberFormat="1" applyFont="1"/>
    <xf numFmtId="2" fontId="4" fillId="0" borderId="0" xfId="0" applyNumberFormat="1" applyFont="1"/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165" fontId="5" fillId="2" borderId="11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0" fontId="4" fillId="5" borderId="2" xfId="2" applyNumberFormat="1" applyFont="1" applyFill="1" applyBorder="1"/>
    <xf numFmtId="10" fontId="4" fillId="0" borderId="0" xfId="2" applyNumberFormat="1" applyFont="1"/>
    <xf numFmtId="10" fontId="2" fillId="0" borderId="0" xfId="2" applyNumberFormat="1" applyFont="1"/>
    <xf numFmtId="164" fontId="2" fillId="0" borderId="0" xfId="2" applyNumberFormat="1" applyFont="1"/>
    <xf numFmtId="165" fontId="5" fillId="0" borderId="8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left" vertical="center" indent="1"/>
    </xf>
    <xf numFmtId="165" fontId="4" fillId="0" borderId="1" xfId="0" applyNumberFormat="1" applyFont="1" applyBorder="1" applyAlignment="1">
      <alignment horizontal="left" vertical="center" indent="1"/>
    </xf>
    <xf numFmtId="0" fontId="10" fillId="2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164" fontId="4" fillId="5" borderId="0" xfId="1" applyNumberFormat="1" applyFont="1" applyFill="1"/>
    <xf numFmtId="10" fontId="4" fillId="5" borderId="0" xfId="1" applyNumberFormat="1" applyFont="1" applyFill="1"/>
    <xf numFmtId="165" fontId="5" fillId="6" borderId="10" xfId="0" applyNumberFormat="1" applyFont="1" applyFill="1" applyBorder="1" applyAlignment="1">
      <alignment vertical="center"/>
    </xf>
    <xf numFmtId="165" fontId="4" fillId="0" borderId="16" xfId="0" applyNumberFormat="1" applyFont="1" applyBorder="1" applyAlignment="1">
      <alignment horizontal="right" vertical="center"/>
    </xf>
    <xf numFmtId="165" fontId="5" fillId="2" borderId="5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/>
    </xf>
    <xf numFmtId="164" fontId="4" fillId="7" borderId="3" xfId="2" applyNumberFormat="1" applyFont="1" applyFill="1" applyBorder="1"/>
    <xf numFmtId="165" fontId="11" fillId="6" borderId="10" xfId="0" applyNumberFormat="1" applyFont="1" applyFill="1" applyBorder="1" applyAlignment="1">
      <alignment vertical="center"/>
    </xf>
    <xf numFmtId="165" fontId="12" fillId="6" borderId="10" xfId="0" applyNumberFormat="1" applyFont="1" applyFill="1" applyBorder="1" applyAlignment="1">
      <alignment vertical="center"/>
    </xf>
    <xf numFmtId="164" fontId="12" fillId="7" borderId="3" xfId="2" applyNumberFormat="1" applyFont="1" applyFill="1" applyBorder="1"/>
    <xf numFmtId="165" fontId="12" fillId="6" borderId="21" xfId="0" applyNumberFormat="1" applyFont="1" applyFill="1" applyBorder="1" applyAlignment="1">
      <alignment vertical="center"/>
    </xf>
    <xf numFmtId="164" fontId="12" fillId="7" borderId="6" xfId="2" applyNumberFormat="1" applyFont="1" applyFill="1" applyBorder="1"/>
    <xf numFmtId="164" fontId="4" fillId="7" borderId="7" xfId="2" applyNumberFormat="1" applyFont="1" applyFill="1" applyBorder="1"/>
    <xf numFmtId="0" fontId="12" fillId="9" borderId="10" xfId="0" applyFont="1" applyFill="1" applyBorder="1"/>
    <xf numFmtId="164" fontId="0" fillId="9" borderId="4" xfId="2" applyNumberFormat="1" applyFont="1" applyFill="1" applyBorder="1"/>
    <xf numFmtId="164" fontId="12" fillId="7" borderId="18" xfId="2" applyNumberFormat="1" applyFont="1" applyFill="1" applyBorder="1"/>
    <xf numFmtId="0" fontId="0" fillId="8" borderId="22" xfId="0" applyFill="1" applyBorder="1"/>
    <xf numFmtId="0" fontId="5" fillId="8" borderId="23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5" fillId="8" borderId="19" xfId="0" applyFont="1" applyFill="1" applyBorder="1"/>
    <xf numFmtId="0" fontId="5" fillId="8" borderId="20" xfId="0" applyFont="1" applyFill="1" applyBorder="1"/>
    <xf numFmtId="165" fontId="12" fillId="6" borderId="24" xfId="0" applyNumberFormat="1" applyFont="1" applyFill="1" applyBorder="1" applyAlignment="1">
      <alignment vertical="center"/>
    </xf>
    <xf numFmtId="0" fontId="12" fillId="9" borderId="24" xfId="0" applyFont="1" applyFill="1" applyBorder="1"/>
    <xf numFmtId="164" fontId="4" fillId="7" borderId="18" xfId="2" applyNumberFormat="1" applyFont="1" applyFill="1" applyBorder="1"/>
    <xf numFmtId="164" fontId="0" fillId="9" borderId="11" xfId="2" applyNumberFormat="1" applyFont="1" applyFill="1" applyBorder="1"/>
    <xf numFmtId="164" fontId="8" fillId="10" borderId="23" xfId="2" applyNumberFormat="1" applyFont="1" applyFill="1" applyBorder="1" applyAlignment="1">
      <alignment horizontal="center" vertical="center"/>
    </xf>
    <xf numFmtId="165" fontId="5" fillId="6" borderId="11" xfId="0" applyNumberFormat="1" applyFont="1" applyFill="1" applyBorder="1" applyAlignment="1" applyProtection="1">
      <alignment vertical="center"/>
      <protection locked="0"/>
    </xf>
    <xf numFmtId="165" fontId="5" fillId="6" borderId="10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Border="1"/>
    <xf numFmtId="0" fontId="14" fillId="11" borderId="25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164" fontId="8" fillId="0" borderId="0" xfId="0" applyNumberFormat="1" applyFont="1"/>
    <xf numFmtId="164" fontId="0" fillId="0" borderId="0" xfId="0" applyNumberFormat="1"/>
    <xf numFmtId="0" fontId="15" fillId="0" borderId="0" xfId="0" applyFont="1"/>
    <xf numFmtId="0" fontId="16" fillId="12" borderId="17" xfId="0" applyFont="1" applyFill="1" applyBorder="1" applyAlignment="1">
      <alignment horizontal="center" vertical="center"/>
    </xf>
    <xf numFmtId="0" fontId="16" fillId="12" borderId="27" xfId="0" applyFont="1" applyFill="1" applyBorder="1" applyAlignment="1">
      <alignment vertical="center"/>
    </xf>
    <xf numFmtId="0" fontId="17" fillId="11" borderId="22" xfId="0" applyFont="1" applyFill="1" applyBorder="1" applyAlignment="1">
      <alignment horizontal="left" vertical="center"/>
    </xf>
    <xf numFmtId="0" fontId="17" fillId="11" borderId="29" xfId="0" applyFont="1" applyFill="1" applyBorder="1" applyAlignment="1">
      <alignment horizontal="left" vertical="center"/>
    </xf>
    <xf numFmtId="0" fontId="16" fillId="12" borderId="20" xfId="0" applyFont="1" applyFill="1" applyBorder="1" applyAlignment="1">
      <alignment horizontal="center" vertical="center"/>
    </xf>
    <xf numFmtId="0" fontId="16" fillId="12" borderId="26" xfId="0" applyFont="1" applyFill="1" applyBorder="1" applyAlignment="1">
      <alignment horizontal="center" vertical="center"/>
    </xf>
    <xf numFmtId="164" fontId="17" fillId="11" borderId="25" xfId="2" applyNumberFormat="1" applyFont="1" applyFill="1" applyBorder="1" applyAlignment="1">
      <alignment vertical="center"/>
    </xf>
    <xf numFmtId="164" fontId="17" fillId="11" borderId="26" xfId="2" applyNumberFormat="1" applyFont="1" applyFill="1" applyBorder="1" applyAlignment="1">
      <alignment vertical="center"/>
    </xf>
    <xf numFmtId="168" fontId="17" fillId="11" borderId="25" xfId="1" applyNumberFormat="1" applyFont="1" applyFill="1" applyBorder="1" applyAlignment="1">
      <alignment horizontal="right" vertical="center"/>
    </xf>
    <xf numFmtId="168" fontId="15" fillId="11" borderId="26" xfId="1" applyNumberFormat="1" applyFont="1" applyFill="1" applyBorder="1" applyAlignment="1">
      <alignment vertical="center"/>
    </xf>
    <xf numFmtId="168" fontId="17" fillId="11" borderId="26" xfId="1" applyNumberFormat="1" applyFont="1" applyFill="1" applyBorder="1" applyAlignment="1">
      <alignment horizontal="right" vertical="center"/>
    </xf>
    <xf numFmtId="0" fontId="16" fillId="12" borderId="28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68" fontId="17" fillId="11" borderId="25" xfId="1" applyNumberFormat="1" applyFont="1" applyFill="1" applyBorder="1" applyAlignment="1">
      <alignment vertical="center"/>
    </xf>
    <xf numFmtId="168" fontId="17" fillId="11" borderId="26" xfId="1" applyNumberFormat="1" applyFont="1" applyFill="1" applyBorder="1" applyAlignment="1">
      <alignment vertical="center"/>
    </xf>
    <xf numFmtId="168" fontId="17" fillId="11" borderId="26" xfId="0" applyNumberFormat="1" applyFont="1" applyFill="1" applyBorder="1" applyAlignment="1">
      <alignment horizontal="right" vertical="center"/>
    </xf>
    <xf numFmtId="164" fontId="0" fillId="4" borderId="0" xfId="0" applyNumberFormat="1" applyFill="1"/>
    <xf numFmtId="167" fontId="17" fillId="11" borderId="26" xfId="0" applyNumberFormat="1" applyFont="1" applyFill="1" applyBorder="1" applyAlignment="1">
      <alignment horizontal="center" vertical="center"/>
    </xf>
    <xf numFmtId="2" fontId="17" fillId="11" borderId="26" xfId="0" applyNumberFormat="1" applyFont="1" applyFill="1" applyBorder="1" applyAlignment="1">
      <alignment horizontal="center" vertical="center"/>
    </xf>
    <xf numFmtId="165" fontId="5" fillId="6" borderId="10" xfId="0" applyNumberFormat="1" applyFont="1" applyFill="1" applyBorder="1" applyAlignment="1">
      <alignment horizontal="center" vertical="center"/>
    </xf>
    <xf numFmtId="168" fontId="20" fillId="11" borderId="26" xfId="1" applyNumberFormat="1" applyFont="1" applyFill="1" applyBorder="1" applyAlignment="1">
      <alignment vertical="center"/>
    </xf>
    <xf numFmtId="168" fontId="20" fillId="11" borderId="25" xfId="1" applyNumberFormat="1" applyFont="1" applyFill="1" applyBorder="1" applyAlignment="1">
      <alignment horizontal="right" vertical="center"/>
    </xf>
    <xf numFmtId="168" fontId="20" fillId="11" borderId="26" xfId="1" applyNumberFormat="1" applyFont="1" applyFill="1" applyBorder="1" applyAlignment="1">
      <alignment horizontal="right" vertical="center"/>
    </xf>
    <xf numFmtId="165" fontId="21" fillId="6" borderId="10" xfId="0" applyNumberFormat="1" applyFont="1" applyFill="1" applyBorder="1" applyAlignment="1">
      <alignment vertical="center"/>
    </xf>
    <xf numFmtId="0" fontId="0" fillId="0" borderId="0" xfId="2" applyNumberFormat="1" applyFont="1" applyFill="1" applyBorder="1"/>
    <xf numFmtId="0" fontId="0" fillId="0" borderId="0" xfId="2" applyNumberFormat="1" applyFont="1"/>
    <xf numFmtId="169" fontId="15" fillId="11" borderId="26" xfId="1" applyNumberFormat="1" applyFont="1" applyFill="1" applyBorder="1" applyAlignment="1">
      <alignment vertical="center"/>
    </xf>
    <xf numFmtId="167" fontId="15" fillId="11" borderId="26" xfId="2" applyNumberFormat="1" applyFont="1" applyFill="1" applyBorder="1" applyAlignment="1">
      <alignment vertical="center"/>
    </xf>
    <xf numFmtId="167" fontId="17" fillId="11" borderId="26" xfId="0" applyNumberFormat="1" applyFont="1" applyFill="1" applyBorder="1" applyAlignment="1">
      <alignment horizontal="right" vertical="center"/>
    </xf>
    <xf numFmtId="167" fontId="17" fillId="11" borderId="26" xfId="2" applyNumberFormat="1" applyFont="1" applyFill="1" applyBorder="1" applyAlignment="1">
      <alignment horizontal="right" vertical="center"/>
    </xf>
    <xf numFmtId="167" fontId="20" fillId="11" borderId="26" xfId="0" applyNumberFormat="1" applyFont="1" applyFill="1" applyBorder="1" applyAlignment="1">
      <alignment horizontal="center" vertical="center"/>
    </xf>
    <xf numFmtId="2" fontId="20" fillId="11" borderId="26" xfId="0" applyNumberFormat="1" applyFont="1" applyFill="1" applyBorder="1" applyAlignment="1">
      <alignment horizontal="center" vertical="center"/>
    </xf>
    <xf numFmtId="165" fontId="21" fillId="6" borderId="10" xfId="0" applyNumberFormat="1" applyFont="1" applyFill="1" applyBorder="1" applyAlignment="1" applyProtection="1">
      <alignment vertical="center"/>
      <protection locked="0"/>
    </xf>
    <xf numFmtId="168" fontId="20" fillId="11" borderId="25" xfId="1" applyNumberFormat="1" applyFont="1" applyFill="1" applyBorder="1" applyAlignment="1">
      <alignment vertical="center"/>
    </xf>
    <xf numFmtId="169" fontId="20" fillId="11" borderId="26" xfId="1" applyNumberFormat="1" applyFont="1" applyFill="1" applyBorder="1" applyAlignment="1">
      <alignment vertical="center"/>
    </xf>
    <xf numFmtId="1" fontId="0" fillId="0" borderId="0" xfId="2" applyNumberFormat="1" applyFont="1"/>
    <xf numFmtId="10" fontId="0" fillId="0" borderId="0" xfId="2" applyNumberFormat="1" applyFont="1"/>
    <xf numFmtId="168" fontId="15" fillId="11" borderId="26" xfId="1" applyNumberFormat="1" applyFont="1" applyFill="1" applyBorder="1" applyAlignment="1">
      <alignment horizontal="right" vertical="center"/>
    </xf>
    <xf numFmtId="164" fontId="8" fillId="0" borderId="0" xfId="2" applyNumberFormat="1" applyFont="1"/>
    <xf numFmtId="10" fontId="0" fillId="0" borderId="0" xfId="0" applyNumberFormat="1"/>
    <xf numFmtId="0" fontId="0" fillId="13" borderId="0" xfId="0" applyFill="1"/>
    <xf numFmtId="164" fontId="0" fillId="13" borderId="0" xfId="0" applyNumberFormat="1" applyFill="1"/>
    <xf numFmtId="164" fontId="0" fillId="13" borderId="0" xfId="2" applyNumberFormat="1" applyFont="1" applyFill="1" applyBorder="1"/>
    <xf numFmtId="164" fontId="0" fillId="13" borderId="0" xfId="2" applyNumberFormat="1" applyFont="1" applyFill="1"/>
    <xf numFmtId="43" fontId="0" fillId="13" borderId="0" xfId="1" applyFont="1" applyFill="1" applyBorder="1"/>
    <xf numFmtId="166" fontId="0" fillId="13" borderId="0" xfId="1" applyNumberFormat="1" applyFont="1" applyFill="1" applyBorder="1"/>
    <xf numFmtId="164" fontId="3" fillId="13" borderId="0" xfId="2" applyNumberFormat="1" applyFont="1" applyFill="1" applyBorder="1"/>
    <xf numFmtId="166" fontId="8" fillId="13" borderId="0" xfId="1" applyNumberFormat="1" applyFont="1" applyFill="1" applyBorder="1"/>
    <xf numFmtId="1" fontId="0" fillId="13" borderId="0" xfId="0" applyNumberFormat="1" applyFill="1"/>
    <xf numFmtId="164" fontId="8" fillId="13" borderId="0" xfId="0" applyNumberFormat="1" applyFont="1" applyFill="1"/>
    <xf numFmtId="164" fontId="8" fillId="13" borderId="0" xfId="2" applyNumberFormat="1" applyFont="1" applyFill="1" applyBorder="1"/>
    <xf numFmtId="164" fontId="13" fillId="13" borderId="0" xfId="0" applyNumberFormat="1" applyFont="1" applyFill="1"/>
    <xf numFmtId="164" fontId="13" fillId="13" borderId="0" xfId="2" applyNumberFormat="1" applyFont="1" applyFill="1" applyBorder="1"/>
    <xf numFmtId="164" fontId="19" fillId="13" borderId="0" xfId="0" applyNumberFormat="1" applyFont="1" applyFill="1"/>
    <xf numFmtId="164" fontId="19" fillId="13" borderId="0" xfId="2" applyNumberFormat="1" applyFont="1" applyFill="1" applyBorder="1"/>
    <xf numFmtId="164" fontId="8" fillId="13" borderId="0" xfId="2" applyNumberFormat="1" applyFont="1" applyFill="1"/>
    <xf numFmtId="167" fontId="15" fillId="11" borderId="26" xfId="4" applyNumberFormat="1" applyFont="1" applyFill="1" applyBorder="1" applyAlignment="1">
      <alignment vertical="center"/>
    </xf>
    <xf numFmtId="167" fontId="20" fillId="11" borderId="26" xfId="2" applyNumberFormat="1" applyFont="1" applyFill="1" applyBorder="1" applyAlignment="1">
      <alignment vertical="center"/>
    </xf>
    <xf numFmtId="170" fontId="15" fillId="11" borderId="26" xfId="1" applyNumberFormat="1" applyFont="1" applyFill="1" applyBorder="1" applyAlignment="1">
      <alignment vertical="center"/>
    </xf>
    <xf numFmtId="167" fontId="0" fillId="0" borderId="0" xfId="0" applyNumberFormat="1"/>
    <xf numFmtId="0" fontId="16" fillId="12" borderId="0" xfId="0" applyFont="1" applyFill="1" applyAlignment="1">
      <alignment horizontal="center" vertical="center"/>
    </xf>
    <xf numFmtId="164" fontId="4" fillId="4" borderId="0" xfId="2" applyNumberFormat="1" applyFont="1" applyFill="1"/>
    <xf numFmtId="168" fontId="15" fillId="4" borderId="26" xfId="1" applyNumberFormat="1" applyFont="1" applyFill="1" applyBorder="1" applyAlignment="1">
      <alignment vertical="center"/>
    </xf>
    <xf numFmtId="22" fontId="0" fillId="0" borderId="0" xfId="0" applyNumberFormat="1"/>
    <xf numFmtId="167" fontId="15" fillId="11" borderId="26" xfId="2" applyNumberFormat="1" applyFont="1" applyFill="1" applyBorder="1" applyAlignment="1">
      <alignment horizontal="center" vertical="center"/>
    </xf>
    <xf numFmtId="17" fontId="0" fillId="13" borderId="0" xfId="0" applyNumberFormat="1" applyFill="1"/>
    <xf numFmtId="168" fontId="15" fillId="11" borderId="26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13" borderId="0" xfId="0" applyFont="1" applyFill="1"/>
    <xf numFmtId="0" fontId="8" fillId="0" borderId="0" xfId="2" applyNumberFormat="1" applyFont="1"/>
    <xf numFmtId="17" fontId="8" fillId="13" borderId="0" xfId="0" applyNumberFormat="1" applyFont="1" applyFill="1"/>
    <xf numFmtId="0" fontId="16" fillId="14" borderId="0" xfId="0" applyFont="1" applyFill="1" applyAlignment="1">
      <alignment vertical="center"/>
    </xf>
    <xf numFmtId="164" fontId="3" fillId="0" borderId="0" xfId="2" applyNumberFormat="1" applyFont="1"/>
    <xf numFmtId="164" fontId="3" fillId="13" borderId="0" xfId="2" applyNumberFormat="1" applyFont="1" applyFill="1"/>
    <xf numFmtId="164" fontId="22" fillId="13" borderId="0" xfId="2" applyNumberFormat="1" applyFont="1" applyFill="1"/>
    <xf numFmtId="167" fontId="20" fillId="15" borderId="26" xfId="2" applyNumberFormat="1" applyFont="1" applyFill="1" applyBorder="1" applyAlignment="1">
      <alignment vertical="center"/>
    </xf>
    <xf numFmtId="168" fontId="20" fillId="15" borderId="26" xfId="1" applyNumberFormat="1" applyFont="1" applyFill="1" applyBorder="1" applyAlignment="1">
      <alignment vertical="center"/>
    </xf>
    <xf numFmtId="167" fontId="15" fillId="15" borderId="26" xfId="2" applyNumberFormat="1" applyFont="1" applyFill="1" applyBorder="1" applyAlignment="1">
      <alignment horizontal="center" vertical="center"/>
    </xf>
    <xf numFmtId="168" fontId="15" fillId="15" borderId="26" xfId="1" applyNumberFormat="1" applyFont="1" applyFill="1" applyBorder="1" applyAlignment="1">
      <alignment vertical="center"/>
    </xf>
    <xf numFmtId="167" fontId="15" fillId="15" borderId="26" xfId="2" applyNumberFormat="1" applyFont="1" applyFill="1" applyBorder="1" applyAlignment="1">
      <alignment vertical="center"/>
    </xf>
    <xf numFmtId="167" fontId="15" fillId="4" borderId="26" xfId="2" applyNumberFormat="1" applyFont="1" applyFill="1" applyBorder="1" applyAlignment="1">
      <alignment horizontal="center" vertical="center"/>
    </xf>
    <xf numFmtId="164" fontId="0" fillId="4" borderId="0" xfId="2" applyNumberFormat="1" applyFont="1" applyFill="1"/>
    <xf numFmtId="165" fontId="5" fillId="6" borderId="18" xfId="0" applyNumberFormat="1" applyFont="1" applyFill="1" applyBorder="1" applyAlignment="1" applyProtection="1">
      <alignment vertical="center"/>
      <protection locked="0"/>
    </xf>
    <xf numFmtId="164" fontId="0" fillId="9" borderId="0" xfId="2" applyNumberFormat="1" applyFont="1" applyFill="1" applyBorder="1"/>
    <xf numFmtId="164" fontId="23" fillId="0" borderId="0" xfId="2" applyNumberFormat="1" applyFont="1"/>
    <xf numFmtId="164" fontId="23" fillId="4" borderId="0" xfId="2" applyNumberFormat="1" applyFont="1" applyFill="1"/>
    <xf numFmtId="0" fontId="0" fillId="0" borderId="1" xfId="0" applyBorder="1"/>
    <xf numFmtId="22" fontId="0" fillId="0" borderId="1" xfId="0" applyNumberFormat="1" applyBorder="1"/>
    <xf numFmtId="9" fontId="8" fillId="0" borderId="1" xfId="0" applyNumberFormat="1" applyFont="1" applyBorder="1"/>
    <xf numFmtId="167" fontId="15" fillId="11" borderId="30" xfId="2" applyNumberFormat="1" applyFont="1" applyFill="1" applyBorder="1" applyAlignment="1">
      <alignment vertical="center"/>
    </xf>
    <xf numFmtId="164" fontId="4" fillId="7" borderId="31" xfId="2" applyNumberFormat="1" applyFont="1" applyFill="1" applyBorder="1"/>
    <xf numFmtId="165" fontId="5" fillId="6" borderId="1" xfId="0" applyNumberFormat="1" applyFont="1" applyFill="1" applyBorder="1" applyAlignment="1" applyProtection="1">
      <alignment vertical="center"/>
      <protection locked="0"/>
    </xf>
    <xf numFmtId="0" fontId="25" fillId="16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22" fontId="24" fillId="0" borderId="0" xfId="0" applyNumberFormat="1" applyFont="1" applyAlignment="1">
      <alignment vertical="center" wrapText="1"/>
    </xf>
    <xf numFmtId="0" fontId="26" fillId="17" borderId="0" xfId="0" applyFont="1" applyFill="1" applyAlignment="1">
      <alignment vertical="center" wrapText="1"/>
    </xf>
    <xf numFmtId="0" fontId="15" fillId="17" borderId="0" xfId="0" applyFont="1" applyFill="1" applyAlignment="1">
      <alignment vertical="center" wrapText="1"/>
    </xf>
    <xf numFmtId="22" fontId="26" fillId="17" borderId="0" xfId="0" applyNumberFormat="1" applyFont="1" applyFill="1" applyAlignment="1">
      <alignment vertical="center" wrapText="1"/>
    </xf>
    <xf numFmtId="10" fontId="17" fillId="11" borderId="25" xfId="2" applyNumberFormat="1" applyFont="1" applyFill="1" applyBorder="1" applyAlignment="1">
      <alignment vertical="center"/>
    </xf>
    <xf numFmtId="10" fontId="17" fillId="11" borderId="26" xfId="2" applyNumberFormat="1" applyFont="1" applyFill="1" applyBorder="1" applyAlignment="1">
      <alignment vertical="center"/>
    </xf>
    <xf numFmtId="0" fontId="0" fillId="18" borderId="2" xfId="0" applyFill="1" applyBorder="1"/>
    <xf numFmtId="0" fontId="0" fillId="18" borderId="0" xfId="0" applyFill="1"/>
    <xf numFmtId="0" fontId="0" fillId="18" borderId="30" xfId="0" applyFill="1" applyBorder="1"/>
    <xf numFmtId="0" fontId="8" fillId="18" borderId="2" xfId="0" applyFont="1" applyFill="1" applyBorder="1" applyAlignment="1">
      <alignment horizontal="center"/>
    </xf>
    <xf numFmtId="0" fontId="8" fillId="18" borderId="0" xfId="0" applyFont="1" applyFill="1" applyAlignment="1">
      <alignment horizontal="center"/>
    </xf>
    <xf numFmtId="0" fontId="8" fillId="18" borderId="30" xfId="0" applyFont="1" applyFill="1" applyBorder="1" applyAlignment="1">
      <alignment horizontal="center"/>
    </xf>
    <xf numFmtId="0" fontId="16" fillId="18" borderId="2" xfId="0" applyFont="1" applyFill="1" applyBorder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6" fillId="18" borderId="30" xfId="0" applyFont="1" applyFill="1" applyBorder="1" applyAlignment="1">
      <alignment horizontal="center" vertical="center"/>
    </xf>
    <xf numFmtId="164" fontId="0" fillId="18" borderId="2" xfId="2" applyNumberFormat="1" applyFont="1" applyFill="1" applyBorder="1"/>
    <xf numFmtId="164" fontId="0" fillId="18" borderId="0" xfId="2" applyNumberFormat="1" applyFont="1" applyFill="1" applyBorder="1"/>
    <xf numFmtId="164" fontId="0" fillId="18" borderId="30" xfId="2" applyNumberFormat="1" applyFont="1" applyFill="1" applyBorder="1"/>
    <xf numFmtId="164" fontId="8" fillId="18" borderId="0" xfId="2" applyNumberFormat="1" applyFont="1" applyFill="1" applyBorder="1"/>
    <xf numFmtId="172" fontId="28" fillId="18" borderId="0" xfId="0" applyNumberFormat="1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4" fillId="18" borderId="30" xfId="0" applyFont="1" applyFill="1" applyBorder="1" applyAlignment="1">
      <alignment horizontal="center" vertical="center"/>
    </xf>
    <xf numFmtId="167" fontId="28" fillId="18" borderId="0" xfId="0" applyNumberFormat="1" applyFont="1" applyFill="1" applyAlignment="1">
      <alignment horizontal="center" vertical="center"/>
    </xf>
    <xf numFmtId="10" fontId="29" fillId="18" borderId="0" xfId="2" applyNumberFormat="1" applyFont="1" applyFill="1" applyBorder="1" applyAlignment="1">
      <alignment horizontal="center" vertical="center"/>
    </xf>
    <xf numFmtId="168" fontId="28" fillId="18" borderId="2" xfId="0" applyNumberFormat="1" applyFont="1" applyFill="1" applyBorder="1" applyAlignment="1">
      <alignment horizontal="center" vertical="center"/>
    </xf>
    <xf numFmtId="0" fontId="14" fillId="18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0" xfId="0" applyBorder="1"/>
    <xf numFmtId="0" fontId="0" fillId="18" borderId="0" xfId="2" applyNumberFormat="1" applyFont="1" applyFill="1" applyBorder="1"/>
    <xf numFmtId="0" fontId="0" fillId="18" borderId="30" xfId="2" applyNumberFormat="1" applyFont="1" applyFill="1" applyBorder="1"/>
    <xf numFmtId="17" fontId="8" fillId="18" borderId="2" xfId="0" applyNumberFormat="1" applyFont="1" applyFill="1" applyBorder="1"/>
    <xf numFmtId="171" fontId="15" fillId="18" borderId="0" xfId="2" applyNumberFormat="1" applyFont="1" applyFill="1" applyBorder="1" applyAlignment="1">
      <alignment vertical="center"/>
    </xf>
    <xf numFmtId="172" fontId="15" fillId="18" borderId="30" xfId="2" applyNumberFormat="1" applyFont="1" applyFill="1" applyBorder="1" applyAlignment="1">
      <alignment vertical="center"/>
    </xf>
    <xf numFmtId="17" fontId="8" fillId="18" borderId="0" xfId="0" applyNumberFormat="1" applyFont="1" applyFill="1"/>
    <xf numFmtId="17" fontId="8" fillId="18" borderId="30" xfId="0" applyNumberFormat="1" applyFont="1" applyFill="1" applyBorder="1"/>
    <xf numFmtId="164" fontId="0" fillId="18" borderId="2" xfId="0" applyNumberFormat="1" applyFill="1" applyBorder="1"/>
    <xf numFmtId="164" fontId="0" fillId="18" borderId="0" xfId="0" applyNumberFormat="1" applyFill="1"/>
    <xf numFmtId="164" fontId="0" fillId="18" borderId="30" xfId="0" applyNumberFormat="1" applyFill="1" applyBorder="1"/>
    <xf numFmtId="164" fontId="0" fillId="18" borderId="36" xfId="2" applyNumberFormat="1" applyFont="1" applyFill="1" applyBorder="1"/>
    <xf numFmtId="17" fontId="0" fillId="18" borderId="8" xfId="0" applyNumberFormat="1" applyFill="1" applyBorder="1"/>
    <xf numFmtId="164" fontId="0" fillId="18" borderId="1" xfId="2" applyNumberFormat="1" applyFont="1" applyFill="1" applyBorder="1"/>
    <xf numFmtId="0" fontId="27" fillId="18" borderId="16" xfId="0" applyFont="1" applyFill="1" applyBorder="1" applyAlignment="1">
      <alignment horizontal="center" vertical="center"/>
    </xf>
    <xf numFmtId="0" fontId="16" fillId="18" borderId="12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/>
    </xf>
    <xf numFmtId="0" fontId="16" fillId="18" borderId="1" xfId="0" applyFont="1" applyFill="1" applyBorder="1" applyAlignment="1">
      <alignment horizontal="center" vertical="center"/>
    </xf>
    <xf numFmtId="2" fontId="0" fillId="18" borderId="0" xfId="2" applyNumberFormat="1" applyFont="1" applyFill="1" applyBorder="1"/>
    <xf numFmtId="167" fontId="0" fillId="18" borderId="0" xfId="2" applyNumberFormat="1" applyFont="1" applyFill="1" applyBorder="1"/>
    <xf numFmtId="0" fontId="13" fillId="0" borderId="0" xfId="0" applyFont="1"/>
    <xf numFmtId="0" fontId="13" fillId="18" borderId="2" xfId="0" applyFont="1" applyFill="1" applyBorder="1"/>
    <xf numFmtId="167" fontId="0" fillId="18" borderId="2" xfId="0" applyNumberFormat="1" applyFill="1" applyBorder="1"/>
    <xf numFmtId="167" fontId="0" fillId="18" borderId="0" xfId="0" applyNumberFormat="1" applyFill="1"/>
    <xf numFmtId="17" fontId="13" fillId="0" borderId="2" xfId="0" applyNumberFormat="1" applyFont="1" applyBorder="1"/>
    <xf numFmtId="17" fontId="13" fillId="0" borderId="0" xfId="0" applyNumberFormat="1" applyFont="1"/>
    <xf numFmtId="17" fontId="13" fillId="0" borderId="30" xfId="0" applyNumberFormat="1" applyFont="1" applyBorder="1"/>
    <xf numFmtId="167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8" fillId="0" borderId="30" xfId="0" applyFont="1" applyBorder="1"/>
    <xf numFmtId="167" fontId="8" fillId="0" borderId="2" xfId="0" applyNumberFormat="1" applyFont="1" applyBorder="1"/>
    <xf numFmtId="167" fontId="8" fillId="0" borderId="2" xfId="0" applyNumberFormat="1" applyFont="1" applyBorder="1" applyAlignment="1">
      <alignment horizontal="center"/>
    </xf>
    <xf numFmtId="167" fontId="8" fillId="18" borderId="2" xfId="0" applyNumberFormat="1" applyFont="1" applyFill="1" applyBorder="1"/>
    <xf numFmtId="167" fontId="8" fillId="18" borderId="0" xfId="2" applyNumberFormat="1" applyFont="1" applyFill="1" applyBorder="1"/>
    <xf numFmtId="0" fontId="8" fillId="18" borderId="30" xfId="0" applyFont="1" applyFill="1" applyBorder="1"/>
    <xf numFmtId="17" fontId="0" fillId="18" borderId="12" xfId="0" applyNumberFormat="1" applyFill="1" applyBorder="1" applyAlignment="1">
      <alignment horizontal="center"/>
    </xf>
    <xf numFmtId="164" fontId="2" fillId="18" borderId="1" xfId="2" applyNumberFormat="1" applyFont="1" applyFill="1" applyBorder="1" applyAlignment="1">
      <alignment horizontal="center"/>
    </xf>
    <xf numFmtId="164" fontId="2" fillId="18" borderId="36" xfId="2" applyNumberFormat="1" applyFont="1" applyFill="1" applyBorder="1" applyAlignment="1">
      <alignment horizontal="center"/>
    </xf>
    <xf numFmtId="0" fontId="1" fillId="18" borderId="32" xfId="0" applyFont="1" applyFill="1" applyBorder="1" applyAlignment="1">
      <alignment horizontal="center"/>
    </xf>
    <xf numFmtId="0" fontId="1" fillId="18" borderId="33" xfId="0" applyFont="1" applyFill="1" applyBorder="1" applyAlignment="1">
      <alignment horizontal="center"/>
    </xf>
    <xf numFmtId="0" fontId="0" fillId="15" borderId="40" xfId="0" applyFill="1" applyBorder="1"/>
    <xf numFmtId="0" fontId="0" fillId="15" borderId="41" xfId="0" applyFill="1" applyBorder="1"/>
    <xf numFmtId="0" fontId="0" fillId="14" borderId="41" xfId="0" applyFill="1" applyBorder="1"/>
    <xf numFmtId="0" fontId="0" fillId="19" borderId="41" xfId="0" applyFill="1" applyBorder="1"/>
    <xf numFmtId="0" fontId="0" fillId="20" borderId="41" xfId="0" applyFill="1" applyBorder="1"/>
    <xf numFmtId="0" fontId="0" fillId="21" borderId="41" xfId="0" applyFill="1" applyBorder="1"/>
    <xf numFmtId="0" fontId="0" fillId="22" borderId="41" xfId="0" applyFill="1" applyBorder="1"/>
    <xf numFmtId="0" fontId="0" fillId="23" borderId="41" xfId="0" applyFill="1" applyBorder="1"/>
    <xf numFmtId="0" fontId="0" fillId="24" borderId="41" xfId="0" applyFill="1" applyBorder="1"/>
    <xf numFmtId="0" fontId="0" fillId="25" borderId="41" xfId="0" applyFill="1" applyBorder="1"/>
    <xf numFmtId="0" fontId="0" fillId="26" borderId="41" xfId="0" applyFill="1" applyBorder="1"/>
    <xf numFmtId="0" fontId="0" fillId="27" borderId="41" xfId="0" applyFill="1" applyBorder="1"/>
    <xf numFmtId="0" fontId="0" fillId="27" borderId="31" xfId="0" applyFill="1" applyBorder="1"/>
    <xf numFmtId="164" fontId="0" fillId="4" borderId="0" xfId="2" applyNumberFormat="1" applyFont="1" applyFill="1" applyBorder="1"/>
    <xf numFmtId="171" fontId="0" fillId="18" borderId="0" xfId="0" applyNumberFormat="1" applyFill="1"/>
    <xf numFmtId="0" fontId="0" fillId="28" borderId="41" xfId="0" applyFill="1" applyBorder="1"/>
    <xf numFmtId="0" fontId="8" fillId="18" borderId="16" xfId="0" applyFont="1" applyFill="1" applyBorder="1"/>
    <xf numFmtId="0" fontId="8" fillId="18" borderId="35" xfId="0" applyFont="1" applyFill="1" applyBorder="1"/>
    <xf numFmtId="0" fontId="29" fillId="18" borderId="16" xfId="0" applyFont="1" applyFill="1" applyBorder="1" applyAlignment="1">
      <alignment horizontal="center" vertical="center"/>
    </xf>
    <xf numFmtId="0" fontId="29" fillId="18" borderId="1" xfId="0" applyFont="1" applyFill="1" applyBorder="1" applyAlignment="1">
      <alignment horizontal="center" vertical="center"/>
    </xf>
    <xf numFmtId="167" fontId="0" fillId="15" borderId="0" xfId="0" applyNumberFormat="1" applyFill="1"/>
    <xf numFmtId="167" fontId="3" fillId="0" borderId="0" xfId="2" applyNumberFormat="1" applyFont="1"/>
    <xf numFmtId="167" fontId="0" fillId="0" borderId="0" xfId="2" applyNumberFormat="1" applyFont="1"/>
    <xf numFmtId="167" fontId="3" fillId="13" borderId="0" xfId="2" applyNumberFormat="1" applyFont="1" applyFill="1"/>
    <xf numFmtId="167" fontId="3" fillId="13" borderId="0" xfId="0" applyNumberFormat="1" applyFont="1" applyFill="1"/>
    <xf numFmtId="167" fontId="0" fillId="13" borderId="0" xfId="0" applyNumberFormat="1" applyFill="1"/>
    <xf numFmtId="167" fontId="8" fillId="0" borderId="0" xfId="0" applyNumberFormat="1" applyFont="1"/>
    <xf numFmtId="164" fontId="0" fillId="18" borderId="0" xfId="2" applyNumberFormat="1" applyFont="1" applyFill="1"/>
    <xf numFmtId="17" fontId="1" fillId="18" borderId="32" xfId="0" applyNumberFormat="1" applyFont="1" applyFill="1" applyBorder="1" applyAlignment="1">
      <alignment horizontal="center"/>
    </xf>
    <xf numFmtId="0" fontId="3" fillId="0" borderId="30" xfId="0" applyFont="1" applyBorder="1"/>
    <xf numFmtId="0" fontId="1" fillId="18" borderId="42" xfId="0" applyFont="1" applyFill="1" applyBorder="1" applyAlignment="1">
      <alignment horizontal="center"/>
    </xf>
    <xf numFmtId="0" fontId="8" fillId="18" borderId="36" xfId="0" applyFont="1" applyFill="1" applyBorder="1"/>
    <xf numFmtId="0" fontId="16" fillId="18" borderId="36" xfId="0" applyFont="1" applyFill="1" applyBorder="1" applyAlignment="1">
      <alignment horizontal="center" vertical="center"/>
    </xf>
    <xf numFmtId="167" fontId="8" fillId="18" borderId="30" xfId="2" applyNumberFormat="1" applyFont="1" applyFill="1" applyBorder="1"/>
    <xf numFmtId="171" fontId="0" fillId="18" borderId="0" xfId="2" applyNumberFormat="1" applyFont="1" applyFill="1" applyBorder="1"/>
    <xf numFmtId="164" fontId="23" fillId="18" borderId="0" xfId="2" applyNumberFormat="1" applyFont="1" applyFill="1" applyBorder="1"/>
    <xf numFmtId="164" fontId="30" fillId="18" borderId="0" xfId="2" applyNumberFormat="1" applyFont="1" applyFill="1" applyBorder="1"/>
    <xf numFmtId="167" fontId="30" fillId="18" borderId="30" xfId="2" applyNumberFormat="1" applyFont="1" applyFill="1" applyBorder="1"/>
    <xf numFmtId="167" fontId="23" fillId="18" borderId="30" xfId="2" applyNumberFormat="1" applyFont="1" applyFill="1" applyBorder="1"/>
    <xf numFmtId="0" fontId="16" fillId="18" borderId="0" xfId="0" applyFont="1" applyFill="1" applyAlignment="1">
      <alignment vertical="center"/>
    </xf>
    <xf numFmtId="167" fontId="0" fillId="18" borderId="0" xfId="2" applyNumberFormat="1" applyFont="1" applyFill="1"/>
    <xf numFmtId="0" fontId="0" fillId="18" borderId="0" xfId="2" applyNumberFormat="1" applyFont="1" applyFill="1"/>
    <xf numFmtId="164" fontId="8" fillId="18" borderId="0" xfId="2" applyNumberFormat="1" applyFont="1" applyFill="1"/>
    <xf numFmtId="164" fontId="23" fillId="18" borderId="0" xfId="2" applyNumberFormat="1" applyFont="1" applyFill="1"/>
    <xf numFmtId="2" fontId="0" fillId="18" borderId="0" xfId="2" applyNumberFormat="1" applyFont="1" applyFill="1"/>
    <xf numFmtId="167" fontId="3" fillId="18" borderId="0" xfId="2" applyNumberFormat="1" applyFont="1" applyFill="1"/>
    <xf numFmtId="171" fontId="0" fillId="0" borderId="0" xfId="2" applyNumberFormat="1" applyFont="1"/>
    <xf numFmtId="171" fontId="0" fillId="4" borderId="0" xfId="2" applyNumberFormat="1" applyFont="1" applyFill="1"/>
    <xf numFmtId="164" fontId="0" fillId="0" borderId="0" xfId="2" applyNumberFormat="1" applyFont="1" applyFill="1"/>
    <xf numFmtId="2" fontId="0" fillId="0" borderId="0" xfId="0" applyNumberFormat="1"/>
    <xf numFmtId="164" fontId="23" fillId="0" borderId="30" xfId="2" applyNumberFormat="1" applyFont="1" applyBorder="1"/>
    <xf numFmtId="164" fontId="23" fillId="18" borderId="2" xfId="2" applyNumberFormat="1" applyFont="1" applyFill="1" applyBorder="1"/>
    <xf numFmtId="0" fontId="23" fillId="0" borderId="30" xfId="0" applyFont="1" applyBorder="1"/>
    <xf numFmtId="164" fontId="23" fillId="15" borderId="0" xfId="2" applyNumberFormat="1" applyFont="1" applyFill="1"/>
    <xf numFmtId="164" fontId="23" fillId="15" borderId="30" xfId="2" applyNumberFormat="1" applyFont="1" applyFill="1" applyBorder="1"/>
    <xf numFmtId="167" fontId="8" fillId="0" borderId="30" xfId="0" applyNumberFormat="1" applyFont="1" applyBorder="1"/>
    <xf numFmtId="167" fontId="23" fillId="15" borderId="0" xfId="0" applyNumberFormat="1" applyFont="1" applyFill="1"/>
    <xf numFmtId="0" fontId="23" fillId="0" borderId="0" xfId="0" applyFont="1"/>
    <xf numFmtId="164" fontId="23" fillId="28" borderId="30" xfId="2" applyNumberFormat="1" applyFont="1" applyFill="1" applyBorder="1"/>
    <xf numFmtId="164" fontId="23" fillId="18" borderId="30" xfId="2" applyNumberFormat="1" applyFont="1" applyFill="1" applyBorder="1"/>
    <xf numFmtId="9" fontId="30" fillId="18" borderId="26" xfId="2" applyFont="1" applyFill="1" applyBorder="1"/>
    <xf numFmtId="164" fontId="30" fillId="15" borderId="0" xfId="2" applyNumberFormat="1" applyFont="1" applyFill="1"/>
    <xf numFmtId="0" fontId="30" fillId="0" borderId="0" xfId="0" applyFont="1"/>
    <xf numFmtId="164" fontId="30" fillId="0" borderId="30" xfId="2" applyNumberFormat="1" applyFont="1" applyBorder="1"/>
    <xf numFmtId="164" fontId="31" fillId="0" borderId="30" xfId="2" applyNumberFormat="1" applyFont="1" applyBorder="1"/>
    <xf numFmtId="0" fontId="31" fillId="0" borderId="30" xfId="0" applyFont="1" applyBorder="1"/>
    <xf numFmtId="172" fontId="32" fillId="18" borderId="0" xfId="0" applyNumberFormat="1" applyFont="1" applyFill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15" borderId="41" xfId="0" applyFont="1" applyFill="1" applyBorder="1"/>
    <xf numFmtId="167" fontId="23" fillId="0" borderId="2" xfId="0" applyNumberFormat="1" applyFont="1" applyBorder="1"/>
    <xf numFmtId="167" fontId="23" fillId="0" borderId="0" xfId="0" applyNumberFormat="1" applyFont="1"/>
    <xf numFmtId="0" fontId="33" fillId="0" borderId="0" xfId="0" applyFont="1" applyAlignment="1">
      <alignment vertical="center" wrapText="1"/>
    </xf>
    <xf numFmtId="0" fontId="23" fillId="0" borderId="2" xfId="0" applyFont="1" applyBorder="1"/>
    <xf numFmtId="167" fontId="23" fillId="18" borderId="2" xfId="0" applyNumberFormat="1" applyFont="1" applyFill="1" applyBorder="1"/>
    <xf numFmtId="167" fontId="23" fillId="18" borderId="0" xfId="0" applyNumberFormat="1" applyFont="1" applyFill="1"/>
    <xf numFmtId="164" fontId="23" fillId="4" borderId="0" xfId="2" applyNumberFormat="1" applyFont="1" applyFill="1" applyBorder="1"/>
    <xf numFmtId="171" fontId="23" fillId="18" borderId="0" xfId="0" applyNumberFormat="1" applyFont="1" applyFill="1"/>
    <xf numFmtId="0" fontId="23" fillId="18" borderId="30" xfId="0" applyFont="1" applyFill="1" applyBorder="1"/>
    <xf numFmtId="0" fontId="33" fillId="17" borderId="0" xfId="0" applyFont="1" applyFill="1" applyAlignment="1">
      <alignment vertical="center" wrapText="1"/>
    </xf>
    <xf numFmtId="171" fontId="23" fillId="18" borderId="0" xfId="2" applyNumberFormat="1" applyFont="1" applyFill="1" applyBorder="1"/>
    <xf numFmtId="164" fontId="3" fillId="0" borderId="30" xfId="2" applyNumberFormat="1" applyFont="1" applyBorder="1"/>
    <xf numFmtId="164" fontId="3" fillId="15" borderId="30" xfId="2" applyNumberFormat="1" applyFont="1" applyFill="1" applyBorder="1"/>
    <xf numFmtId="167" fontId="15" fillId="0" borderId="26" xfId="2" applyNumberFormat="1" applyFont="1" applyFill="1" applyBorder="1" applyAlignment="1">
      <alignment horizontal="center" vertical="center"/>
    </xf>
    <xf numFmtId="164" fontId="23" fillId="29" borderId="30" xfId="2" applyNumberFormat="1" applyFont="1" applyFill="1" applyBorder="1"/>
    <xf numFmtId="164" fontId="23" fillId="30" borderId="30" xfId="2" applyNumberFormat="1" applyFont="1" applyFill="1" applyBorder="1"/>
    <xf numFmtId="164" fontId="31" fillId="30" borderId="30" xfId="2" applyNumberFormat="1" applyFont="1" applyFill="1" applyBorder="1"/>
    <xf numFmtId="164" fontId="23" fillId="31" borderId="30" xfId="2" applyNumberFormat="1" applyFont="1" applyFill="1" applyBorder="1"/>
    <xf numFmtId="164" fontId="23" fillId="32" borderId="30" xfId="2" applyNumberFormat="1" applyFont="1" applyFill="1" applyBorder="1"/>
    <xf numFmtId="164" fontId="23" fillId="20" borderId="30" xfId="2" applyNumberFormat="1" applyFont="1" applyFill="1" applyBorder="1"/>
    <xf numFmtId="0" fontId="13" fillId="0" borderId="3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4" borderId="0" xfId="0" applyFill="1"/>
    <xf numFmtId="164" fontId="0" fillId="0" borderId="0" xfId="2" applyNumberFormat="1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4" borderId="0" xfId="2" applyNumberFormat="1" applyFont="1" applyFill="1" applyBorder="1" applyAlignment="1">
      <alignment horizontal="center" vertical="center"/>
    </xf>
    <xf numFmtId="0" fontId="0" fillId="4" borderId="41" xfId="0" applyFill="1" applyBorder="1"/>
    <xf numFmtId="0" fontId="3" fillId="4" borderId="30" xfId="0" applyFont="1" applyFill="1" applyBorder="1"/>
    <xf numFmtId="167" fontId="0" fillId="4" borderId="2" xfId="0" applyNumberFormat="1" applyFill="1" applyBorder="1"/>
    <xf numFmtId="167" fontId="0" fillId="4" borderId="0" xfId="0" applyNumberFormat="1" applyFill="1"/>
    <xf numFmtId="0" fontId="26" fillId="4" borderId="0" xfId="0" applyFont="1" applyFill="1" applyAlignment="1">
      <alignment vertical="center" wrapText="1"/>
    </xf>
    <xf numFmtId="0" fontId="0" fillId="4" borderId="30" xfId="0" applyFill="1" applyBorder="1"/>
    <xf numFmtId="0" fontId="0" fillId="4" borderId="2" xfId="0" applyFill="1" applyBorder="1"/>
    <xf numFmtId="171" fontId="0" fillId="4" borderId="0" xfId="0" applyNumberFormat="1" applyFill="1"/>
    <xf numFmtId="164" fontId="23" fillId="4" borderId="30" xfId="2" applyNumberFormat="1" applyFont="1" applyFill="1" applyBorder="1"/>
    <xf numFmtId="0" fontId="23" fillId="4" borderId="0" xfId="0" applyFont="1" applyFill="1"/>
    <xf numFmtId="0" fontId="24" fillId="4" borderId="0" xfId="0" applyFont="1" applyFill="1" applyAlignment="1">
      <alignment vertical="center" wrapText="1"/>
    </xf>
    <xf numFmtId="167" fontId="8" fillId="0" borderId="0" xfId="0" applyNumberFormat="1" applyFont="1" applyAlignment="1">
      <alignment horizontal="center"/>
    </xf>
    <xf numFmtId="0" fontId="0" fillId="15" borderId="0" xfId="0" applyFill="1"/>
    <xf numFmtId="164" fontId="23" fillId="24" borderId="30" xfId="2" applyNumberFormat="1" applyFont="1" applyFill="1" applyBorder="1"/>
    <xf numFmtId="164" fontId="23" fillId="24" borderId="0" xfId="2" applyNumberFormat="1" applyFont="1" applyFill="1"/>
    <xf numFmtId="164" fontId="31" fillId="24" borderId="30" xfId="2" applyNumberFormat="1" applyFont="1" applyFill="1" applyBorder="1"/>
    <xf numFmtId="164" fontId="3" fillId="24" borderId="30" xfId="2" applyNumberFormat="1" applyFont="1" applyFill="1" applyBorder="1"/>
    <xf numFmtId="164" fontId="14" fillId="18" borderId="0" xfId="2" applyNumberFormat="1" applyFont="1" applyFill="1" applyAlignment="1">
      <alignment horizontal="center" vertical="center"/>
    </xf>
    <xf numFmtId="164" fontId="15" fillId="18" borderId="30" xfId="2" applyNumberFormat="1" applyFont="1" applyFill="1" applyBorder="1" applyAlignment="1">
      <alignment vertical="center"/>
    </xf>
    <xf numFmtId="167" fontId="15" fillId="18" borderId="30" xfId="2" applyNumberFormat="1" applyFont="1" applyFill="1" applyBorder="1" applyAlignment="1">
      <alignment vertical="center"/>
    </xf>
    <xf numFmtId="167" fontId="28" fillId="4" borderId="30" xfId="0" applyNumberFormat="1" applyFont="1" applyFill="1" applyBorder="1" applyAlignment="1">
      <alignment horizontal="center" vertical="center"/>
    </xf>
    <xf numFmtId="167" fontId="28" fillId="18" borderId="30" xfId="0" applyNumberFormat="1" applyFont="1" applyFill="1" applyBorder="1" applyAlignment="1">
      <alignment horizontal="center" vertical="center"/>
    </xf>
    <xf numFmtId="167" fontId="32" fillId="4" borderId="30" xfId="0" applyNumberFormat="1" applyFont="1" applyFill="1" applyBorder="1" applyAlignment="1">
      <alignment horizontal="center" vertical="center"/>
    </xf>
    <xf numFmtId="164" fontId="18" fillId="18" borderId="30" xfId="2" applyNumberFormat="1" applyFont="1" applyFill="1" applyBorder="1" applyAlignment="1">
      <alignment vertical="center"/>
    </xf>
    <xf numFmtId="164" fontId="0" fillId="18" borderId="40" xfId="2" applyNumberFormat="1" applyFont="1" applyFill="1" applyBorder="1"/>
    <xf numFmtId="167" fontId="20" fillId="18" borderId="30" xfId="2" applyNumberFormat="1" applyFont="1" applyFill="1" applyBorder="1" applyAlignment="1">
      <alignment vertical="center"/>
    </xf>
    <xf numFmtId="2" fontId="15" fillId="18" borderId="30" xfId="2" applyNumberFormat="1" applyFont="1" applyFill="1" applyBorder="1" applyAlignment="1">
      <alignment vertical="center"/>
    </xf>
    <xf numFmtId="164" fontId="34" fillId="18" borderId="0" xfId="2" applyNumberFormat="1" applyFont="1" applyFill="1" applyBorder="1" applyAlignment="1">
      <alignment horizontal="center" vertical="center"/>
    </xf>
    <xf numFmtId="164" fontId="32" fillId="18" borderId="0" xfId="2" applyNumberFormat="1" applyFont="1" applyFill="1" applyBorder="1" applyAlignment="1">
      <alignment horizontal="center" vertical="center"/>
    </xf>
    <xf numFmtId="164" fontId="29" fillId="18" borderId="0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167" fontId="15" fillId="11" borderId="0" xfId="2" applyNumberFormat="1" applyFont="1" applyFill="1" applyBorder="1" applyAlignment="1">
      <alignment vertical="center"/>
    </xf>
    <xf numFmtId="165" fontId="5" fillId="6" borderId="2" xfId="0" applyNumberFormat="1" applyFont="1" applyFill="1" applyBorder="1" applyAlignment="1" applyProtection="1">
      <alignment vertical="center"/>
      <protection locked="0"/>
    </xf>
    <xf numFmtId="164" fontId="4" fillId="7" borderId="0" xfId="2" applyNumberFormat="1" applyFont="1" applyFill="1" applyBorder="1"/>
    <xf numFmtId="167" fontId="15" fillId="11" borderId="0" xfId="2" applyNumberFormat="1" applyFont="1" applyFill="1" applyBorder="1" applyAlignment="1">
      <alignment horizontal="center" vertical="center"/>
    </xf>
    <xf numFmtId="165" fontId="5" fillId="6" borderId="0" xfId="0" applyNumberFormat="1" applyFont="1" applyFill="1" applyAlignment="1" applyProtection="1">
      <alignment vertical="center"/>
      <protection locked="0"/>
    </xf>
    <xf numFmtId="167" fontId="18" fillId="18" borderId="30" xfId="2" applyNumberFormat="1" applyFont="1" applyFill="1" applyBorder="1" applyAlignment="1">
      <alignment vertical="center"/>
    </xf>
    <xf numFmtId="173" fontId="0" fillId="18" borderId="0" xfId="2" applyNumberFormat="1" applyFont="1" applyFill="1" applyBorder="1"/>
    <xf numFmtId="167" fontId="23" fillId="4" borderId="30" xfId="2" applyNumberFormat="1" applyFont="1" applyFill="1" applyBorder="1"/>
    <xf numFmtId="167" fontId="30" fillId="15" borderId="0" xfId="0" applyNumberFormat="1" applyFont="1" applyFill="1"/>
    <xf numFmtId="0" fontId="23" fillId="21" borderId="0" xfId="0" applyFont="1" applyFill="1"/>
    <xf numFmtId="164" fontId="23" fillId="21" borderId="30" xfId="2" applyNumberFormat="1" applyFont="1" applyFill="1" applyBorder="1"/>
    <xf numFmtId="0" fontId="23" fillId="22" borderId="0" xfId="0" applyFont="1" applyFill="1"/>
    <xf numFmtId="164" fontId="23" fillId="22" borderId="30" xfId="2" applyNumberFormat="1" applyFont="1" applyFill="1" applyBorder="1"/>
    <xf numFmtId="17" fontId="0" fillId="18" borderId="32" xfId="0" applyNumberFormat="1" applyFill="1" applyBorder="1" applyAlignment="1">
      <alignment horizontal="center"/>
    </xf>
    <xf numFmtId="17" fontId="0" fillId="0" borderId="0" xfId="0" applyNumberFormat="1"/>
    <xf numFmtId="167" fontId="15" fillId="4" borderId="26" xfId="2" applyNumberFormat="1" applyFont="1" applyFill="1" applyBorder="1" applyAlignment="1">
      <alignment vertical="center"/>
    </xf>
    <xf numFmtId="9" fontId="0" fillId="0" borderId="0" xfId="2" applyFont="1"/>
    <xf numFmtId="164" fontId="3" fillId="18" borderId="0" xfId="2" applyNumberFormat="1" applyFont="1" applyFill="1" applyBorder="1"/>
    <xf numFmtId="167" fontId="15" fillId="4" borderId="30" xfId="2" applyNumberFormat="1" applyFont="1" applyFill="1" applyBorder="1" applyAlignment="1">
      <alignment vertical="center"/>
    </xf>
    <xf numFmtId="167" fontId="23" fillId="18" borderId="0" xfId="2" applyNumberFormat="1" applyFont="1" applyFill="1"/>
    <xf numFmtId="167" fontId="30" fillId="18" borderId="0" xfId="2" applyNumberFormat="1" applyFont="1" applyFill="1"/>
    <xf numFmtId="164" fontId="30" fillId="18" borderId="0" xfId="2" applyNumberFormat="1" applyFont="1" applyFill="1"/>
    <xf numFmtId="167" fontId="8" fillId="18" borderId="0" xfId="2" applyNumberFormat="1" applyFont="1" applyFill="1"/>
    <xf numFmtId="2" fontId="18" fillId="18" borderId="30" xfId="2" applyNumberFormat="1" applyFont="1" applyFill="1" applyBorder="1" applyAlignment="1">
      <alignment vertical="center"/>
    </xf>
    <xf numFmtId="1" fontId="18" fillId="18" borderId="30" xfId="2" applyNumberFormat="1" applyFont="1" applyFill="1" applyBorder="1" applyAlignment="1">
      <alignment vertical="center"/>
    </xf>
    <xf numFmtId="174" fontId="0" fillId="18" borderId="0" xfId="2" applyNumberFormat="1" applyFont="1" applyFill="1"/>
    <xf numFmtId="164" fontId="23" fillId="15" borderId="41" xfId="2" applyNumberFormat="1" applyFont="1" applyFill="1" applyBorder="1"/>
    <xf numFmtId="167" fontId="0" fillId="13" borderId="2" xfId="0" applyNumberFormat="1" applyFill="1" applyBorder="1"/>
    <xf numFmtId="164" fontId="3" fillId="15" borderId="0" xfId="2" applyNumberFormat="1" applyFont="1" applyFill="1"/>
    <xf numFmtId="164" fontId="3" fillId="15" borderId="41" xfId="2" applyNumberFormat="1" applyFont="1" applyFill="1" applyBorder="1"/>
    <xf numFmtId="167" fontId="23" fillId="4" borderId="0" xfId="2" applyNumberFormat="1" applyFont="1" applyFill="1"/>
    <xf numFmtId="17" fontId="13" fillId="0" borderId="6" xfId="0" applyNumberFormat="1" applyFont="1" applyBorder="1"/>
    <xf numFmtId="17" fontId="13" fillId="0" borderId="7" xfId="0" applyNumberFormat="1" applyFont="1" applyBorder="1"/>
    <xf numFmtId="17" fontId="13" fillId="0" borderId="52" xfId="0" applyNumberFormat="1" applyFont="1" applyBorder="1"/>
    <xf numFmtId="0" fontId="0" fillId="0" borderId="10" xfId="0" applyBorder="1"/>
    <xf numFmtId="0" fontId="0" fillId="0" borderId="4" xfId="0" applyBorder="1"/>
    <xf numFmtId="2" fontId="0" fillId="0" borderId="4" xfId="0" applyNumberFormat="1" applyBorder="1"/>
    <xf numFmtId="167" fontId="0" fillId="13" borderId="4" xfId="0" applyNumberFormat="1" applyFill="1" applyBorder="1"/>
    <xf numFmtId="167" fontId="0" fillId="13" borderId="53" xfId="0" applyNumberFormat="1" applyFill="1" applyBorder="1"/>
    <xf numFmtId="17" fontId="13" fillId="0" borderId="33" xfId="0" applyNumberFormat="1" applyFont="1" applyBorder="1"/>
    <xf numFmtId="0" fontId="50" fillId="64" borderId="54" xfId="0" applyFont="1" applyFill="1" applyBorder="1" applyAlignment="1">
      <alignment horizontal="center" vertical="center"/>
    </xf>
    <xf numFmtId="0" fontId="50" fillId="65" borderId="54" xfId="0" applyFont="1" applyFill="1" applyBorder="1" applyAlignment="1">
      <alignment horizontal="center" vertical="center" wrapText="1"/>
    </xf>
    <xf numFmtId="0" fontId="50" fillId="65" borderId="54" xfId="0" applyFont="1" applyFill="1" applyBorder="1" applyAlignment="1">
      <alignment horizontal="center" vertical="center"/>
    </xf>
    <xf numFmtId="0" fontId="51" fillId="64" borderId="55" xfId="0" applyFont="1" applyFill="1" applyBorder="1" applyAlignment="1">
      <alignment vertical="center"/>
    </xf>
    <xf numFmtId="0" fontId="51" fillId="0" borderId="5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 wrapText="1"/>
    </xf>
    <xf numFmtId="0" fontId="52" fillId="0" borderId="0" xfId="0" applyFont="1" applyAlignment="1">
      <alignment vertical="center"/>
    </xf>
    <xf numFmtId="0" fontId="49" fillId="64" borderId="54" xfId="0" applyFont="1" applyFill="1" applyBorder="1" applyAlignment="1">
      <alignment vertical="center"/>
    </xf>
    <xf numFmtId="167" fontId="51" fillId="0" borderId="56" xfId="0" applyNumberFormat="1" applyFont="1" applyBorder="1" applyAlignment="1">
      <alignment horizontal="center" vertical="center"/>
    </xf>
    <xf numFmtId="167" fontId="51" fillId="0" borderId="5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71" fontId="18" fillId="18" borderId="0" xfId="2" applyNumberFormat="1" applyFont="1" applyFill="1" applyBorder="1" applyAlignment="1">
      <alignment vertical="center"/>
    </xf>
    <xf numFmtId="2" fontId="8" fillId="18" borderId="0" xfId="2" applyNumberFormat="1" applyFont="1" applyFill="1"/>
    <xf numFmtId="174" fontId="8" fillId="18" borderId="0" xfId="2" applyNumberFormat="1" applyFont="1" applyFill="1"/>
    <xf numFmtId="0" fontId="13" fillId="0" borderId="0" xfId="0" applyFont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164" fontId="8" fillId="0" borderId="0" xfId="2" applyNumberFormat="1" applyFont="1" applyAlignment="1">
      <alignment horizontal="center"/>
    </xf>
    <xf numFmtId="0" fontId="8" fillId="1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18" borderId="16" xfId="0" applyFont="1" applyFill="1" applyBorder="1" applyAlignment="1">
      <alignment horizontal="center"/>
    </xf>
    <xf numFmtId="0" fontId="8" fillId="18" borderId="35" xfId="0" applyFont="1" applyFill="1" applyBorder="1" applyAlignment="1">
      <alignment horizontal="center"/>
    </xf>
    <xf numFmtId="0" fontId="8" fillId="18" borderId="12" xfId="0" applyFont="1" applyFill="1" applyBorder="1" applyAlignment="1">
      <alignment horizontal="center"/>
    </xf>
    <xf numFmtId="164" fontId="8" fillId="18" borderId="34" xfId="2" applyNumberFormat="1" applyFont="1" applyFill="1" applyBorder="1" applyAlignment="1">
      <alignment horizontal="center" vertical="center"/>
    </xf>
    <xf numFmtId="164" fontId="8" fillId="18" borderId="35" xfId="2" applyNumberFormat="1" applyFont="1" applyFill="1" applyBorder="1" applyAlignment="1">
      <alignment horizontal="center" vertical="center"/>
    </xf>
    <xf numFmtId="164" fontId="8" fillId="18" borderId="36" xfId="2" applyNumberFormat="1" applyFont="1" applyFill="1" applyBorder="1" applyAlignment="1">
      <alignment horizontal="center" vertical="center"/>
    </xf>
    <xf numFmtId="164" fontId="0" fillId="13" borderId="0" xfId="2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" fontId="8" fillId="0" borderId="0" xfId="2" applyNumberFormat="1" applyFont="1" applyAlignment="1">
      <alignment horizontal="center"/>
    </xf>
    <xf numFmtId="164" fontId="13" fillId="18" borderId="37" xfId="2" applyNumberFormat="1" applyFont="1" applyFill="1" applyBorder="1" applyAlignment="1">
      <alignment horizontal="center" vertical="center"/>
    </xf>
    <xf numFmtId="164" fontId="13" fillId="18" borderId="38" xfId="2" applyNumberFormat="1" applyFont="1" applyFill="1" applyBorder="1" applyAlignment="1">
      <alignment horizontal="center" vertical="center"/>
    </xf>
    <xf numFmtId="164" fontId="13" fillId="18" borderId="39" xfId="2" applyNumberFormat="1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3" fillId="18" borderId="34" xfId="2" applyNumberFormat="1" applyFont="1" applyFill="1" applyBorder="1" applyAlignment="1">
      <alignment horizontal="center" vertical="center"/>
    </xf>
    <xf numFmtId="164" fontId="13" fillId="18" borderId="35" xfId="2" applyNumberFormat="1" applyFont="1" applyFill="1" applyBorder="1" applyAlignment="1">
      <alignment horizontal="center" vertical="center"/>
    </xf>
    <xf numFmtId="164" fontId="13" fillId="18" borderId="36" xfId="2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26" xfId="0" applyFont="1" applyBorder="1" applyAlignment="1">
      <alignment horizontal="center"/>
    </xf>
  </cellXfs>
  <cellStyles count="46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4" builtinId="6"/>
    <cellStyle name="Neutral" xfId="12" builtinId="28" customBuiltin="1"/>
    <cellStyle name="Normal" xfId="0" builtinId="0"/>
    <cellStyle name="Normal_GQINFL" xfId="3"/>
    <cellStyle name="Notas" xfId="19" builtinId="10" customBuiltin="1"/>
    <cellStyle name="Porcentaje" xfId="2" builtinId="5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5050"/>
      <color rgb="FFCCFF33"/>
      <color rgb="FFC8ADFF"/>
      <color rgb="FF00FFFF"/>
      <color rgb="FFFF99CC"/>
      <color rgb="FF4C6CF3"/>
      <color rgb="FFC99700"/>
      <color rgb="FFA50021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1666666666666664E-2"/>
          <c:w val="0.93888888888888899"/>
          <c:h val="0.72719087197433663"/>
        </c:manualLayout>
      </c:layout>
      <c:lineChart>
        <c:grouping val="standard"/>
        <c:varyColors val="0"/>
        <c:ser>
          <c:idx val="0"/>
          <c:order val="0"/>
          <c:tx>
            <c:strRef>
              <c:f>'IPC GE 2021 pond act'!$BV$118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act'!$BW$117:$BY$117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-1,1%</c:v>
                </c:pt>
              </c:strCache>
            </c:strRef>
          </c:cat>
          <c:val>
            <c:numRef>
              <c:f>'IPC GE 2021 pond act'!$BW$118:$BY$118</c:f>
              <c:numCache>
                <c:formatCode>General</c:formatCode>
                <c:ptCount val="3"/>
                <c:pt idx="0">
                  <c:v>2.5</c:v>
                </c:pt>
                <c:pt idx="1">
                  <c:v>1.8</c:v>
                </c:pt>
                <c:pt idx="2" formatCode="0.0%">
                  <c:v>2.4771862415487567E-2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8-465A-B715-5CB09FDFD147}"/>
            </c:ext>
          </c:extLst>
        </c:ser>
        <c:ser>
          <c:idx val="1"/>
          <c:order val="1"/>
          <c:tx>
            <c:strRef>
              <c:f>'IPC GE 2021 pond act'!$BV$119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act'!$BW$117:$BY$117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-1,1%</c:v>
                </c:pt>
              </c:strCache>
            </c:strRef>
          </c:cat>
          <c:val>
            <c:numRef>
              <c:f>'IPC GE 2021 pond act'!$BW$119:$BY$119</c:f>
              <c:numCache>
                <c:formatCode>General</c:formatCode>
                <c:ptCount val="3"/>
                <c:pt idx="0">
                  <c:v>2.4</c:v>
                </c:pt>
                <c:pt idx="1">
                  <c:v>3</c:v>
                </c:pt>
                <c:pt idx="2" formatCode="0.0%">
                  <c:v>-1.8239995854546387E-2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8-465A-B715-5CB09FDFD1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108736"/>
        <c:axId val="55110272"/>
      </c:lineChart>
      <c:catAx>
        <c:axId val="551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110272"/>
        <c:crosses val="autoZero"/>
        <c:auto val="1"/>
        <c:lblAlgn val="ctr"/>
        <c:lblOffset val="100"/>
        <c:noMultiLvlLbl val="0"/>
      </c:catAx>
      <c:valAx>
        <c:axId val="55110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551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47371325775289E-2"/>
          <c:y val="8.7962962962962965E-2"/>
          <c:w val="0.9404554206005149"/>
          <c:h val="0.7391072470107904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'IPC GE 2021 pond act'!$DA$132:$DM$132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'IPC GE 2021 pond act'!$DA$133:$DM$133</c:f>
              <c:numCache>
                <c:formatCode>0.0</c:formatCode>
                <c:ptCount val="13"/>
                <c:pt idx="0">
                  <c:v>3.4</c:v>
                </c:pt>
                <c:pt idx="1">
                  <c:v>3.3</c:v>
                </c:pt>
                <c:pt idx="2">
                  <c:v>3.2</c:v>
                </c:pt>
                <c:pt idx="3">
                  <c:v>3</c:v>
                </c:pt>
                <c:pt idx="4">
                  <c:v>2.9</c:v>
                </c:pt>
                <c:pt idx="5">
                  <c:v>2.8</c:v>
                </c:pt>
                <c:pt idx="6">
                  <c:v>2.6</c:v>
                </c:pt>
                <c:pt idx="7">
                  <c:v>2.4</c:v>
                </c:pt>
                <c:pt idx="8">
                  <c:v>2.2999999999999998</c:v>
                </c:pt>
                <c:pt idx="9">
                  <c:v>2.4</c:v>
                </c:pt>
                <c:pt idx="10">
                  <c:v>2.4</c:v>
                </c:pt>
                <c:pt idx="11">
                  <c:v>2.2000000000000002</c:v>
                </c:pt>
                <c:pt idx="1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F8C-BC74-C6E12EA0AE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416128"/>
        <c:axId val="56417664"/>
      </c:lineChart>
      <c:dateAx>
        <c:axId val="564161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isha"/>
                <a:ea typeface="+mn-ea"/>
                <a:cs typeface="+mn-cs"/>
              </a:defRPr>
            </a:pPr>
            <a:endParaRPr lang="es-ES"/>
          </a:p>
        </c:txPr>
        <c:crossAx val="56417664"/>
        <c:crosses val="autoZero"/>
        <c:auto val="1"/>
        <c:lblOffset val="100"/>
        <c:baseTimeUnit val="months"/>
      </c:dateAx>
      <c:valAx>
        <c:axId val="564176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5641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776478232618583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gráficas!$E$5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gráficas!$F$4:$J$4</c:f>
              <c:strCache>
                <c:ptCount val="5"/>
                <c:pt idx="0">
                  <c:v>Ebibeyin </c:v>
                </c:pt>
                <c:pt idx="1">
                  <c:v>Mongomo </c:v>
                </c:pt>
                <c:pt idx="2">
                  <c:v>Bata </c:v>
                </c:pt>
                <c:pt idx="3">
                  <c:v>Malabo</c:v>
                </c:pt>
                <c:pt idx="4">
                  <c:v>Evinayong</c:v>
                </c:pt>
              </c:strCache>
            </c:strRef>
          </c:cat>
          <c:val>
            <c:numRef>
              <c:f>gráficas!$F$5:$J$5</c:f>
              <c:numCache>
                <c:formatCode>General</c:formatCode>
                <c:ptCount val="5"/>
                <c:pt idx="0">
                  <c:v>0.4</c:v>
                </c:pt>
                <c:pt idx="1">
                  <c:v>0.2</c:v>
                </c:pt>
                <c:pt idx="2">
                  <c:v>-0.3</c:v>
                </c:pt>
                <c:pt idx="3">
                  <c:v>-0.8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D-4DA5-9870-BA3C804C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921583"/>
        <c:axId val="1003924463"/>
      </c:barChart>
      <c:catAx>
        <c:axId val="1003921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3924463"/>
        <c:crosses val="autoZero"/>
        <c:auto val="1"/>
        <c:lblAlgn val="ctr"/>
        <c:lblOffset val="100"/>
        <c:noMultiLvlLbl val="0"/>
      </c:catAx>
      <c:valAx>
        <c:axId val="100392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3921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826334208223973E-2"/>
          <c:y val="6.4590542099192613E-2"/>
          <c:w val="0.91294444444444445"/>
          <c:h val="0.842222524952547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gráficas!$F$4:$J$4</c:f>
              <c:strCache>
                <c:ptCount val="5"/>
                <c:pt idx="0">
                  <c:v>Ebibeyin </c:v>
                </c:pt>
                <c:pt idx="1">
                  <c:v>Mongomo </c:v>
                </c:pt>
                <c:pt idx="2">
                  <c:v>Bata </c:v>
                </c:pt>
                <c:pt idx="3">
                  <c:v>Malabo</c:v>
                </c:pt>
                <c:pt idx="4">
                  <c:v>Evinayong</c:v>
                </c:pt>
              </c:strCache>
            </c:strRef>
          </c:cat>
          <c:val>
            <c:numRef>
              <c:f>gráficas!$F$5:$J$5</c:f>
              <c:numCache>
                <c:formatCode>General</c:formatCode>
                <c:ptCount val="5"/>
                <c:pt idx="0">
                  <c:v>0.4</c:v>
                </c:pt>
                <c:pt idx="1">
                  <c:v>0.2</c:v>
                </c:pt>
                <c:pt idx="2">
                  <c:v>-0.3</c:v>
                </c:pt>
                <c:pt idx="3">
                  <c:v>-0.8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1-4D91-8786-CDC505F3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0166191"/>
        <c:axId val="1000162831"/>
      </c:barChart>
      <c:catAx>
        <c:axId val="1000166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0162831"/>
        <c:crosses val="autoZero"/>
        <c:auto val="1"/>
        <c:lblAlgn val="ctr"/>
        <c:lblOffset val="100"/>
        <c:noMultiLvlLbl val="0"/>
      </c:catAx>
      <c:valAx>
        <c:axId val="1000162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0166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2.3078885972586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B7B-47C9-850A-46985E830E5B}"/>
                </c:ext>
              </c:extLst>
            </c:dLbl>
            <c:dLbl>
              <c:idx val="1"/>
              <c:layout>
                <c:manualLayout>
                  <c:x val="2.7777777777777779E-3"/>
                  <c:y val="1.84492563429571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7B-47C9-850A-46985E830E5B}"/>
                </c:ext>
              </c:extLst>
            </c:dLbl>
            <c:dLbl>
              <c:idx val="2"/>
              <c:layout>
                <c:manualLayout>
                  <c:x val="8.3333333333333332E-3"/>
                  <c:y val="-1.395815106445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7B-47C9-850A-46985E830E5B}"/>
                </c:ext>
              </c:extLst>
            </c:dLbl>
            <c:dLbl>
              <c:idx val="3"/>
              <c:layout>
                <c:manualLayout>
                  <c:x val="0"/>
                  <c:y val="-4.698891805191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7B-47C9-850A-46985E830E5B}"/>
                </c:ext>
              </c:extLst>
            </c:dLbl>
            <c:dLbl>
              <c:idx val="4"/>
              <c:layout>
                <c:manualLayout>
                  <c:x val="0"/>
                  <c:y val="2.52333041703120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B7B-47C9-850A-46985E830E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Gisha" panose="020B0502040204020203" pitchFamily="34" charset="-79"/>
                    <a:ea typeface="+mn-ea"/>
                    <a:cs typeface="Gisha" panose="020B0502040204020203" pitchFamily="34" charset="-79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gráficas!$F$7:$J$7</c:f>
              <c:strCache>
                <c:ptCount val="5"/>
                <c:pt idx="0">
                  <c:v>Malabo</c:v>
                </c:pt>
                <c:pt idx="1">
                  <c:v>Ebibeyin</c:v>
                </c:pt>
                <c:pt idx="2">
                  <c:v>Mongomo</c:v>
                </c:pt>
                <c:pt idx="3">
                  <c:v>Bata</c:v>
                </c:pt>
                <c:pt idx="4">
                  <c:v>Evinayong</c:v>
                </c:pt>
              </c:strCache>
            </c:strRef>
          </c:cat>
          <c:val>
            <c:numRef>
              <c:f>gráficas!$F$8:$J$8</c:f>
              <c:numCache>
                <c:formatCode>General</c:formatCode>
                <c:ptCount val="5"/>
                <c:pt idx="0">
                  <c:v>-0.1</c:v>
                </c:pt>
                <c:pt idx="1">
                  <c:v>0</c:v>
                </c:pt>
                <c:pt idx="2">
                  <c:v>0.1</c:v>
                </c:pt>
                <c:pt idx="3">
                  <c:v>0.7</c:v>
                </c:pt>
                <c:pt idx="4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B-47C9-850A-46985E830E5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7113583"/>
        <c:axId val="1141490095"/>
      </c:barChart>
      <c:catAx>
        <c:axId val="60711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Gisha" panose="020B0502040204020203" pitchFamily="34" charset="-79"/>
                <a:ea typeface="+mn-ea"/>
                <a:cs typeface="Gisha" panose="020B0502040204020203" pitchFamily="34" charset="-79"/>
              </a:defRPr>
            </a:pPr>
            <a:endParaRPr lang="es-ES"/>
          </a:p>
        </c:txPr>
        <c:crossAx val="1141490095"/>
        <c:crosses val="autoZero"/>
        <c:auto val="1"/>
        <c:lblAlgn val="ctr"/>
        <c:lblOffset val="100"/>
        <c:tickLblSkip val="1"/>
        <c:noMultiLvlLbl val="0"/>
      </c:catAx>
      <c:valAx>
        <c:axId val="11414900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7113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0185185185185185"/>
          <c:w val="0.93888888888888888"/>
          <c:h val="0.703703703703703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sha" panose="020B0502040204020203" pitchFamily="34" charset="-79"/>
                    <a:ea typeface="+mn-ea"/>
                    <a:cs typeface="Gisha" panose="020B0502040204020203" pitchFamily="34" charset="-79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gráficas!$G$32:$K$32</c:f>
              <c:strCache>
                <c:ptCount val="5"/>
                <c:pt idx="0">
                  <c:v>Ebibeyin </c:v>
                </c:pt>
                <c:pt idx="1">
                  <c:v>Malabo </c:v>
                </c:pt>
                <c:pt idx="2">
                  <c:v>Mongomo </c:v>
                </c:pt>
                <c:pt idx="3">
                  <c:v>Bata</c:v>
                </c:pt>
                <c:pt idx="4">
                  <c:v>Evinayong</c:v>
                </c:pt>
              </c:strCache>
            </c:strRef>
          </c:cat>
          <c:val>
            <c:numRef>
              <c:f>gráficas!$G$33:$K$33</c:f>
              <c:numCache>
                <c:formatCode>0.0</c:formatCode>
                <c:ptCount val="5"/>
                <c:pt idx="0">
                  <c:v>1.6</c:v>
                </c:pt>
                <c:pt idx="1">
                  <c:v>1.2</c:v>
                </c:pt>
                <c:pt idx="2">
                  <c:v>0.7</c:v>
                </c:pt>
                <c:pt idx="3">
                  <c:v>0.2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4-4F3A-A6AA-BC6A5CB1E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1989135"/>
        <c:axId val="1151992015"/>
      </c:barChart>
      <c:catAx>
        <c:axId val="115198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sha" panose="020B0502040204020203" pitchFamily="34" charset="-79"/>
                <a:ea typeface="+mn-ea"/>
                <a:cs typeface="Gisha" panose="020B0502040204020203" pitchFamily="34" charset="-79"/>
              </a:defRPr>
            </a:pPr>
            <a:endParaRPr lang="es-ES"/>
          </a:p>
        </c:txPr>
        <c:crossAx val="1151992015"/>
        <c:crosses val="autoZero"/>
        <c:auto val="1"/>
        <c:lblAlgn val="ctr"/>
        <c:lblOffset val="100"/>
        <c:noMultiLvlLbl val="0"/>
      </c:catAx>
      <c:valAx>
        <c:axId val="11519920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5198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gráficos!$I$5:$U$5</c:f>
              <c:numCache>
                <c:formatCode>mmm\-yy</c:formatCode>
                <c:ptCount val="13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</c:numCache>
            </c:numRef>
          </c:cat>
          <c:val>
            <c:numRef>
              <c:f>gráficos!$I$6:$U$6</c:f>
              <c:numCache>
                <c:formatCode>0.0</c:formatCode>
                <c:ptCount val="13"/>
                <c:pt idx="0">
                  <c:v>3.3</c:v>
                </c:pt>
                <c:pt idx="1">
                  <c:v>3.8</c:v>
                </c:pt>
                <c:pt idx="2">
                  <c:v>4.2</c:v>
                </c:pt>
                <c:pt idx="3">
                  <c:v>4.5</c:v>
                </c:pt>
                <c:pt idx="4">
                  <c:v>4.7</c:v>
                </c:pt>
                <c:pt idx="5">
                  <c:v>4.9000000000000004</c:v>
                </c:pt>
                <c:pt idx="6">
                  <c:v>5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</c:v>
                </c:pt>
                <c:pt idx="10">
                  <c:v>4.7</c:v>
                </c:pt>
                <c:pt idx="11">
                  <c:v>4.2</c:v>
                </c:pt>
                <c:pt idx="12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3-4DE1-A054-B2BD2920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87648"/>
        <c:axId val="56989184"/>
      </c:lineChart>
      <c:dateAx>
        <c:axId val="56987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989184"/>
        <c:crosses val="autoZero"/>
        <c:auto val="1"/>
        <c:lblOffset val="100"/>
        <c:baseTimeUnit val="months"/>
      </c:dateAx>
      <c:valAx>
        <c:axId val="569891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98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56-4571-A8FB-FF8800403B6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156-4571-A8FB-FF8800403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552448"/>
        <c:axId val="57172736"/>
      </c:barChart>
      <c:catAx>
        <c:axId val="56552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172736"/>
        <c:crosses val="autoZero"/>
        <c:auto val="1"/>
        <c:lblAlgn val="ctr"/>
        <c:lblOffset val="100"/>
        <c:noMultiLvlLbl val="0"/>
      </c:catAx>
      <c:valAx>
        <c:axId val="5717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Hoja3!$D$17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Hoja3!$E$16:$P$16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Hoja3!$E$17:$P$17</c:f>
              <c:numCache>
                <c:formatCode>0.0</c:formatCode>
                <c:ptCount val="12"/>
                <c:pt idx="0">
                  <c:v>4.3</c:v>
                </c:pt>
                <c:pt idx="1">
                  <c:v>3.7</c:v>
                </c:pt>
                <c:pt idx="2">
                  <c:v>3.1</c:v>
                </c:pt>
                <c:pt idx="3">
                  <c:v>2.5</c:v>
                </c:pt>
                <c:pt idx="4">
                  <c:v>1.8</c:v>
                </c:pt>
                <c:pt idx="5">
                  <c:v>1</c:v>
                </c:pt>
                <c:pt idx="6">
                  <c:v>0.4</c:v>
                </c:pt>
                <c:pt idx="7">
                  <c:v>-0.1</c:v>
                </c:pt>
                <c:pt idx="8">
                  <c:v>-0.5</c:v>
                </c:pt>
                <c:pt idx="9">
                  <c:v>-0.5</c:v>
                </c:pt>
                <c:pt idx="10">
                  <c:v>-0.4</c:v>
                </c:pt>
                <c:pt idx="11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3-4CDA-B2A1-174FD0A736BF}"/>
            </c:ext>
          </c:extLst>
        </c:ser>
        <c:ser>
          <c:idx val="1"/>
          <c:order val="1"/>
          <c:tx>
            <c:strRef>
              <c:f>Hoja3!$D$18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Hoja3!$E$16:$P$16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Hoja3!$E$18:$P$18</c:f>
              <c:numCache>
                <c:formatCode>0.0</c:formatCode>
                <c:ptCount val="12"/>
                <c:pt idx="0">
                  <c:v>1.5</c:v>
                </c:pt>
                <c:pt idx="1">
                  <c:v>1.7</c:v>
                </c:pt>
                <c:pt idx="2">
                  <c:v>1.9</c:v>
                </c:pt>
                <c:pt idx="3">
                  <c:v>2.4</c:v>
                </c:pt>
                <c:pt idx="4">
                  <c:v>3</c:v>
                </c:pt>
                <c:pt idx="5">
                  <c:v>3.7</c:v>
                </c:pt>
                <c:pt idx="6">
                  <c:v>4.4000000000000004</c:v>
                </c:pt>
                <c:pt idx="7">
                  <c:v>5</c:v>
                </c:pt>
                <c:pt idx="8">
                  <c:v>5.5</c:v>
                </c:pt>
                <c:pt idx="9">
                  <c:v>5.4</c:v>
                </c:pt>
                <c:pt idx="10">
                  <c:v>5.2</c:v>
                </c:pt>
                <c:pt idx="11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3-4CDA-B2A1-174FD0A736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7195136"/>
        <c:axId val="57196928"/>
      </c:lineChart>
      <c:catAx>
        <c:axId val="5719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196928"/>
        <c:crosses val="autoZero"/>
        <c:auto val="1"/>
        <c:lblAlgn val="ctr"/>
        <c:lblOffset val="100"/>
        <c:noMultiLvlLbl val="0"/>
      </c:catAx>
      <c:valAx>
        <c:axId val="5719692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5719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348356000954418"/>
          <c:y val="0.24131889763779527"/>
          <c:w val="0.2457599618229539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'IPC GE 2021 pond act'!$CX$117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act'!$EX$116:$FA$116</c:f>
              <c:strCache>
                <c:ptCount val="4"/>
                <c:pt idx="3">
                  <c:v>Diciembre</c:v>
                </c:pt>
              </c:strCache>
            </c:strRef>
          </c:cat>
          <c:val>
            <c:numRef>
              <c:f>'IPC GE 2021 pond act'!$EX$117:$FA$117</c:f>
              <c:numCache>
                <c:formatCode>General</c:formatCode>
                <c:ptCount val="4"/>
                <c:pt idx="3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AC-4EEC-B561-0F2560E2236A}"/>
            </c:ext>
          </c:extLst>
        </c:ser>
        <c:ser>
          <c:idx val="1"/>
          <c:order val="1"/>
          <c:tx>
            <c:strRef>
              <c:f>'IPC GE 2021 pond act'!$CX$118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act'!$EX$116:$FA$116</c:f>
              <c:strCache>
                <c:ptCount val="4"/>
                <c:pt idx="3">
                  <c:v>Diciembre</c:v>
                </c:pt>
              </c:strCache>
            </c:strRef>
          </c:cat>
          <c:val>
            <c:numRef>
              <c:f>'IPC GE 2021 pond act'!$EX$118:$FA$118</c:f>
              <c:numCache>
                <c:formatCode>General</c:formatCode>
                <c:ptCount val="4"/>
                <c:pt idx="3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AC-4EEC-B561-0F2560E223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431552"/>
        <c:axId val="55433088"/>
      </c:lineChart>
      <c:catAx>
        <c:axId val="5543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433088"/>
        <c:crosses val="autoZero"/>
        <c:auto val="1"/>
        <c:lblAlgn val="ctr"/>
        <c:lblOffset val="100"/>
        <c:noMultiLvlLbl val="0"/>
      </c:catAx>
      <c:valAx>
        <c:axId val="55433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5543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8888888888889E-2"/>
          <c:y val="0.11574074074074076"/>
          <c:w val="0.93888888888888899"/>
          <c:h val="0.79426181102362203"/>
        </c:manualLayout>
      </c:layout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Gisha" panose="020B0502040204020203" pitchFamily="34" charset="-79"/>
                    <a:ea typeface="+mn-ea"/>
                    <a:cs typeface="Gisha" panose="020B0502040204020203" pitchFamily="34" charset="-79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'IPC GE 2021 pond act'!$FM$116:$FM$116</c:f>
              <c:numCache>
                <c:formatCode>0.0%</c:formatCode>
                <c:ptCount val="1"/>
              </c:numCache>
            </c:numRef>
          </c:cat>
          <c:val>
            <c:numRef>
              <c:f>'IPC GE 2021 pond act'!$FM$117:$FM$117</c:f>
              <c:numCache>
                <c:formatCode>General</c:formatCode>
                <c:ptCount val="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'IPC GE 2021 pond act'!#REF!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4E-41A8-8118-447FE100EA73}"/>
            </c:ext>
          </c:extLst>
        </c:ser>
        <c:ser>
          <c:idx val="1"/>
          <c:order val="1"/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Gisha" panose="020B0502040204020203" pitchFamily="34" charset="-79"/>
                    <a:ea typeface="+mn-ea"/>
                    <a:cs typeface="Gisha" panose="020B0502040204020203" pitchFamily="34" charset="-79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'IPC GE 2021 pond act'!$FM$116:$FM$116</c:f>
              <c:numCache>
                <c:formatCode>0.0%</c:formatCode>
                <c:ptCount val="1"/>
              </c:numCache>
            </c:numRef>
          </c:cat>
          <c:val>
            <c:numRef>
              <c:f>'IPC GE 2021 pond act'!$FM$118:$FM$118</c:f>
              <c:numCache>
                <c:formatCode>General</c:formatCode>
                <c:ptCount val="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'IPC GE 2021 pond act'!#REF!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A4E-41A8-8118-447FE100EA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868800"/>
        <c:axId val="55891072"/>
      </c:lineChart>
      <c:catAx>
        <c:axId val="55868800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Gisha" panose="020B0502040204020203" pitchFamily="34" charset="-79"/>
                <a:ea typeface="+mn-ea"/>
                <a:cs typeface="Gisha" panose="020B0502040204020203" pitchFamily="34" charset="-79"/>
              </a:defRPr>
            </a:pPr>
            <a:endParaRPr lang="es-ES"/>
          </a:p>
        </c:txPr>
        <c:crossAx val="55891072"/>
        <c:crosses val="autoZero"/>
        <c:auto val="1"/>
        <c:lblAlgn val="ctr"/>
        <c:lblOffset val="100"/>
        <c:noMultiLvlLbl val="0"/>
      </c:catAx>
      <c:valAx>
        <c:axId val="55891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5586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77777777777803"/>
          <c:y val="3.5002551764362823E-2"/>
          <c:w val="0.28933333333333333"/>
          <c:h val="7.61085593467483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Gisha" panose="020B0502040204020203" pitchFamily="34" charset="-79"/>
              <a:ea typeface="+mn-ea"/>
              <a:cs typeface="Gisha" panose="020B0502040204020203" pitchFamily="34" charset="-79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6">
          <a:lumMod val="60000"/>
          <a:lumOff val="40000"/>
        </a:schemeClr>
      </a:solidFill>
      <a:round/>
    </a:ln>
    <a:effectLst/>
  </c:spPr>
  <c:txPr>
    <a:bodyPr/>
    <a:lstStyle/>
    <a:p>
      <a:pPr>
        <a:defRPr>
          <a:latin typeface="Gisha" panose="020B0502040204020203" pitchFamily="34" charset="-79"/>
          <a:cs typeface="Gisha" panose="020B0502040204020203" pitchFamily="34" charset="-79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'IPC GE 2021 pond act'!$BA$119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act'!$BB$118:$BF$118</c:f>
              <c:strCache>
                <c:ptCount val="5"/>
                <c:pt idx="0">
                  <c:v>Malabo</c:v>
                </c:pt>
                <c:pt idx="1">
                  <c:v>Bata</c:v>
                </c:pt>
                <c:pt idx="2">
                  <c:v>Ebibeyin</c:v>
                </c:pt>
                <c:pt idx="3">
                  <c:v>Evinayong</c:v>
                </c:pt>
                <c:pt idx="4">
                  <c:v>Mongomo</c:v>
                </c:pt>
              </c:strCache>
            </c:strRef>
          </c:cat>
          <c:val>
            <c:numRef>
              <c:f>'IPC GE 2021 pond act'!$BB$119:$BF$119</c:f>
              <c:numCache>
                <c:formatCode>General</c:formatCode>
                <c:ptCount val="5"/>
                <c:pt idx="0">
                  <c:v>2.4</c:v>
                </c:pt>
                <c:pt idx="1">
                  <c:v>2.7</c:v>
                </c:pt>
                <c:pt idx="2">
                  <c:v>1.1000000000000001</c:v>
                </c:pt>
                <c:pt idx="3">
                  <c:v>1.3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6-4080-867C-D4E34909E95F}"/>
            </c:ext>
          </c:extLst>
        </c:ser>
        <c:ser>
          <c:idx val="1"/>
          <c:order val="1"/>
          <c:tx>
            <c:strRef>
              <c:f>'IPC GE 2021 pond act'!$BA$120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act'!$BB$118:$BF$118</c:f>
              <c:strCache>
                <c:ptCount val="5"/>
                <c:pt idx="0">
                  <c:v>Malabo</c:v>
                </c:pt>
                <c:pt idx="1">
                  <c:v>Bata</c:v>
                </c:pt>
                <c:pt idx="2">
                  <c:v>Ebibeyin</c:v>
                </c:pt>
                <c:pt idx="3">
                  <c:v>Evinayong</c:v>
                </c:pt>
                <c:pt idx="4">
                  <c:v>Mongomo</c:v>
                </c:pt>
              </c:strCache>
            </c:strRef>
          </c:cat>
          <c:val>
            <c:numRef>
              <c:f>'IPC GE 2021 pond act'!$BB$120:$BF$120</c:f>
              <c:numCache>
                <c:formatCode>General</c:formatCode>
                <c:ptCount val="5"/>
                <c:pt idx="0">
                  <c:v>1.9</c:v>
                </c:pt>
                <c:pt idx="1">
                  <c:v>0.2</c:v>
                </c:pt>
                <c:pt idx="2">
                  <c:v>0.3</c:v>
                </c:pt>
                <c:pt idx="3">
                  <c:v>0.9</c:v>
                </c:pt>
                <c:pt idx="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6-4080-867C-D4E34909E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126080"/>
        <c:axId val="56140160"/>
      </c:barChart>
      <c:catAx>
        <c:axId val="561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40160"/>
        <c:crosses val="autoZero"/>
        <c:auto val="1"/>
        <c:lblAlgn val="ctr"/>
        <c:lblOffset val="100"/>
        <c:noMultiLvlLbl val="0"/>
      </c:catAx>
      <c:valAx>
        <c:axId val="561401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561260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8E-2"/>
          <c:y val="8.8030898736010596E-2"/>
          <c:w val="0.93888888888888899"/>
          <c:h val="0.79410291479681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'IPC GE 2021 pond act'!$CC$118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sha" panose="020B0502040204020203" pitchFamily="34" charset="-79"/>
                    <a:ea typeface="+mn-ea"/>
                    <a:cs typeface="Gisha" panose="020B0502040204020203" pitchFamily="34" charset="-79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act'!$CD$117:$CH$117</c:f>
              <c:strCache>
                <c:ptCount val="5"/>
                <c:pt idx="0">
                  <c:v>Malabo</c:v>
                </c:pt>
                <c:pt idx="1">
                  <c:v>Bata</c:v>
                </c:pt>
                <c:pt idx="2">
                  <c:v>Ebibeyin</c:v>
                </c:pt>
                <c:pt idx="3">
                  <c:v>Evinayong</c:v>
                </c:pt>
                <c:pt idx="4">
                  <c:v>Mongomo</c:v>
                </c:pt>
              </c:strCache>
            </c:strRef>
          </c:cat>
          <c:val>
            <c:numRef>
              <c:f>'IPC GE 2021 pond act'!$CD$118:$CH$118</c:f>
              <c:numCache>
                <c:formatCode>General</c:formatCode>
                <c:ptCount val="5"/>
                <c:pt idx="0">
                  <c:v>3.5</c:v>
                </c:pt>
                <c:pt idx="1">
                  <c:v>3</c:v>
                </c:pt>
                <c:pt idx="2">
                  <c:v>1.7</c:v>
                </c:pt>
                <c:pt idx="3">
                  <c:v>2.9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A-4675-8CD3-78AFE07F1242}"/>
            </c:ext>
          </c:extLst>
        </c:ser>
        <c:ser>
          <c:idx val="1"/>
          <c:order val="1"/>
          <c:tx>
            <c:strRef>
              <c:f>'IPC GE 2021 pond act'!$CC$119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isha" panose="020B0502040204020203" pitchFamily="34" charset="-79"/>
                    <a:ea typeface="+mn-ea"/>
                    <a:cs typeface="Gisha" panose="020B0502040204020203" pitchFamily="34" charset="-79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act'!$CD$117:$CH$117</c:f>
              <c:strCache>
                <c:ptCount val="5"/>
                <c:pt idx="0">
                  <c:v>Malabo</c:v>
                </c:pt>
                <c:pt idx="1">
                  <c:v>Bata</c:v>
                </c:pt>
                <c:pt idx="2">
                  <c:v>Ebibeyin</c:v>
                </c:pt>
                <c:pt idx="3">
                  <c:v>Evinayong</c:v>
                </c:pt>
                <c:pt idx="4">
                  <c:v>Mongomo</c:v>
                </c:pt>
              </c:strCache>
            </c:strRef>
          </c:cat>
          <c:val>
            <c:numRef>
              <c:f>'IPC GE 2021 pond act'!$CD$119:$CH$119</c:f>
              <c:numCache>
                <c:formatCode>General</c:formatCode>
                <c:ptCount val="5"/>
                <c:pt idx="0">
                  <c:v>4</c:v>
                </c:pt>
                <c:pt idx="1">
                  <c:v>2.1</c:v>
                </c:pt>
                <c:pt idx="2">
                  <c:v>2.6</c:v>
                </c:pt>
                <c:pt idx="3">
                  <c:v>3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A-4675-8CD3-78AFE07F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16416"/>
        <c:axId val="55917952"/>
      </c:barChart>
      <c:catAx>
        <c:axId val="559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sha" panose="020B0502040204020203" pitchFamily="34" charset="-79"/>
                <a:ea typeface="+mn-ea"/>
                <a:cs typeface="Gisha" panose="020B0502040204020203" pitchFamily="34" charset="-79"/>
              </a:defRPr>
            </a:pPr>
            <a:endParaRPr lang="es-ES"/>
          </a:p>
        </c:txPr>
        <c:crossAx val="55917952"/>
        <c:crosses val="autoZero"/>
        <c:auto val="1"/>
        <c:lblAlgn val="ctr"/>
        <c:lblOffset val="100"/>
        <c:noMultiLvlLbl val="0"/>
      </c:catAx>
      <c:valAx>
        <c:axId val="55917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5591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936461067366593"/>
          <c:y val="0.10837359203814588"/>
          <c:w val="0.20127077865266838"/>
          <c:h val="7.205016915040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isha" panose="020B0502040204020203" pitchFamily="34" charset="-79"/>
              <a:ea typeface="+mn-ea"/>
              <a:cs typeface="Gisha" panose="020B0502040204020203" pitchFamily="34" charset="-79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27690288713926E-2"/>
          <c:y val="7.407407407407407E-2"/>
          <c:w val="0.92349453193350839"/>
          <c:h val="0.7592774861475648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685586176727909E-2"/>
                  <c:y val="-3.69675925925925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2,0%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22222222222222E-2"/>
                      <c:h val="9.70833333333333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B7B-441B-AABC-6A436406A9A0}"/>
                </c:ext>
              </c:extLst>
            </c:dLbl>
            <c:dLbl>
              <c:idx val="6"/>
              <c:layout>
                <c:manualLayout>
                  <c:x val="-3.0701144612405258E-2"/>
                  <c:y val="-6.2465368912219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7B-441B-AABC-6A436406A9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'IPC GE 2021 pond act'!$CM$141:$CY$141</c:f>
              <c:numCache>
                <c:formatCode>mmm\-yy</c:formatCode>
                <c:ptCount val="1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</c:numCache>
            </c:numRef>
          </c:cat>
          <c:val>
            <c:numRef>
              <c:f>'IPC GE 2021 pond act'!$CM$142:$CY$142</c:f>
              <c:numCache>
                <c:formatCode>0.0%</c:formatCode>
                <c:ptCount val="13"/>
                <c:pt idx="0">
                  <c:v>2.8999999999999998E-2</c:v>
                </c:pt>
                <c:pt idx="1">
                  <c:v>2.5999999999999999E-2</c:v>
                </c:pt>
                <c:pt idx="2">
                  <c:v>2.4E-2</c:v>
                </c:pt>
                <c:pt idx="3">
                  <c:v>2.1999999999999999E-2</c:v>
                </c:pt>
                <c:pt idx="4">
                  <c:v>2.1000000000000001E-2</c:v>
                </c:pt>
                <c:pt idx="5">
                  <c:v>0.02</c:v>
                </c:pt>
                <c:pt idx="6">
                  <c:v>0.02</c:v>
                </c:pt>
                <c:pt idx="7">
                  <c:v>2.2000000000000002E-2</c:v>
                </c:pt>
                <c:pt idx="8">
                  <c:v>2.5000000000000001E-2</c:v>
                </c:pt>
                <c:pt idx="9">
                  <c:v>2.7E-2</c:v>
                </c:pt>
                <c:pt idx="10">
                  <c:v>2.7999999999999997E-2</c:v>
                </c:pt>
                <c:pt idx="11">
                  <c:v>0.03</c:v>
                </c:pt>
                <c:pt idx="12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B-441B-AABC-6A436406A9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251136"/>
        <c:axId val="56252672"/>
      </c:lineChart>
      <c:dateAx>
        <c:axId val="56251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52672"/>
        <c:crosses val="autoZero"/>
        <c:auto val="1"/>
        <c:lblOffset val="100"/>
        <c:baseTimeUnit val="months"/>
      </c:dateAx>
      <c:valAx>
        <c:axId val="56252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one"/>
        <c:crossAx val="5625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11111111111115E-2"/>
          <c:y val="5.0925925925925923E-2"/>
          <c:w val="0.93888888888888899"/>
          <c:h val="0.73577136191309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'IPC GE 2021 pond act'!$CC$129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act'!$CD$128:$CI$128</c:f>
              <c:strCache>
                <c:ptCount val="6"/>
                <c:pt idx="0">
                  <c:v>Malabo</c:v>
                </c:pt>
                <c:pt idx="1">
                  <c:v>Mongomo</c:v>
                </c:pt>
                <c:pt idx="2">
                  <c:v>Ebibeyin</c:v>
                </c:pt>
                <c:pt idx="3">
                  <c:v>Bata</c:v>
                </c:pt>
                <c:pt idx="4">
                  <c:v>Evinayong</c:v>
                </c:pt>
                <c:pt idx="5">
                  <c:v>Nacional</c:v>
                </c:pt>
              </c:strCache>
            </c:strRef>
          </c:cat>
          <c:val>
            <c:numRef>
              <c:f>'IPC GE 2021 pond act'!$CD$129:$CI$129</c:f>
              <c:numCache>
                <c:formatCode>0.0</c:formatCode>
                <c:ptCount val="6"/>
                <c:pt idx="0">
                  <c:v>3.6</c:v>
                </c:pt>
                <c:pt idx="1">
                  <c:v>3.3</c:v>
                </c:pt>
                <c:pt idx="2">
                  <c:v>1.7</c:v>
                </c:pt>
                <c:pt idx="3">
                  <c:v>3.1</c:v>
                </c:pt>
                <c:pt idx="4">
                  <c:v>2.9</c:v>
                </c:pt>
                <c:pt idx="5" formatCode="General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B-4A49-AA0F-2BDDCDCF82CA}"/>
            </c:ext>
          </c:extLst>
        </c:ser>
        <c:ser>
          <c:idx val="1"/>
          <c:order val="1"/>
          <c:tx>
            <c:strRef>
              <c:f>'IPC GE 2021 pond act'!$CC$130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'IPC GE 2021 pond act'!$CD$128:$CI$128</c:f>
              <c:strCache>
                <c:ptCount val="6"/>
                <c:pt idx="0">
                  <c:v>Malabo</c:v>
                </c:pt>
                <c:pt idx="1">
                  <c:v>Mongomo</c:v>
                </c:pt>
                <c:pt idx="2">
                  <c:v>Ebibeyin</c:v>
                </c:pt>
                <c:pt idx="3">
                  <c:v>Bata</c:v>
                </c:pt>
                <c:pt idx="4">
                  <c:v>Evinayong</c:v>
                </c:pt>
                <c:pt idx="5">
                  <c:v>Nacional</c:v>
                </c:pt>
              </c:strCache>
            </c:strRef>
          </c:cat>
          <c:val>
            <c:numRef>
              <c:f>'IPC GE 2021 pond act'!$CD$130:$CI$130</c:f>
              <c:numCache>
                <c:formatCode>0.0</c:formatCode>
                <c:ptCount val="6"/>
                <c:pt idx="0">
                  <c:v>3.7</c:v>
                </c:pt>
                <c:pt idx="1">
                  <c:v>3.2</c:v>
                </c:pt>
                <c:pt idx="2">
                  <c:v>2.1</c:v>
                </c:pt>
                <c:pt idx="3">
                  <c:v>1.5</c:v>
                </c:pt>
                <c:pt idx="4">
                  <c:v>0.3</c:v>
                </c:pt>
                <c:pt idx="5" formatCode="General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B-4A49-AA0F-2BDDCDCF8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282496"/>
        <c:axId val="56284288"/>
      </c:barChart>
      <c:catAx>
        <c:axId val="5628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84288"/>
        <c:crosses val="autoZero"/>
        <c:auto val="1"/>
        <c:lblAlgn val="ctr"/>
        <c:lblOffset val="100"/>
        <c:noMultiLvlLbl val="0"/>
      </c:catAx>
      <c:valAx>
        <c:axId val="5628428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5628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680052493438324"/>
          <c:y val="4.6874453193350783E-2"/>
          <c:w val="0.187510061242344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780839895013139E-2"/>
          <c:y val="3.2332563510392612E-2"/>
          <c:w val="0.93214960629921273"/>
          <c:h val="0.767247367751086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'IPC GE 2021 pond act'!$DA$143:$DM$143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</c:numCache>
            </c:numRef>
          </c:cat>
          <c:val>
            <c:numRef>
              <c:f>'IPC GE 2021 pond act'!$DA$144:$DM$144</c:f>
              <c:numCache>
                <c:formatCode>General</c:formatCode>
                <c:ptCount val="13"/>
                <c:pt idx="0" formatCode="0.0">
                  <c:v>3.4</c:v>
                </c:pt>
                <c:pt idx="1">
                  <c:v>3.4</c:v>
                </c:pt>
                <c:pt idx="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2-49B2-81D7-7CD82C77B9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206464"/>
        <c:axId val="56208000"/>
      </c:lineChart>
      <c:dateAx>
        <c:axId val="562064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08000"/>
        <c:crosses val="autoZero"/>
        <c:auto val="1"/>
        <c:lblOffset val="100"/>
        <c:baseTimeUnit val="months"/>
      </c:dateAx>
      <c:valAx>
        <c:axId val="5620800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562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0791557305336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9816272965881E-2"/>
          <c:y val="0.17171296296296298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'IPC GE 2021 pond act'!$DV$120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'IPC GE 2021 pond act'!$DW$119:$EB$119</c:f>
              <c:strCache>
                <c:ptCount val="6"/>
                <c:pt idx="0">
                  <c:v>Malabo</c:v>
                </c:pt>
                <c:pt idx="1">
                  <c:v>Ebibeyin</c:v>
                </c:pt>
                <c:pt idx="2">
                  <c:v>Evinayong</c:v>
                </c:pt>
                <c:pt idx="3">
                  <c:v>Mongomo</c:v>
                </c:pt>
                <c:pt idx="4">
                  <c:v>Bata</c:v>
                </c:pt>
                <c:pt idx="5">
                  <c:v>Nacional</c:v>
                </c:pt>
              </c:strCache>
            </c:strRef>
          </c:cat>
          <c:val>
            <c:numRef>
              <c:f>'IPC GE 2021 pond act'!$DW$120:$EB$120</c:f>
              <c:numCache>
                <c:formatCode>0.0</c:formatCode>
                <c:ptCount val="6"/>
                <c:pt idx="0" formatCode="General">
                  <c:v>4.4000000000000004</c:v>
                </c:pt>
                <c:pt idx="1">
                  <c:v>1.9</c:v>
                </c:pt>
                <c:pt idx="2">
                  <c:v>1.2</c:v>
                </c:pt>
                <c:pt idx="3">
                  <c:v>5.0999999999999996</c:v>
                </c:pt>
                <c:pt idx="4">
                  <c:v>2.9</c:v>
                </c:pt>
                <c:pt idx="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F-4CEB-BA10-6F6329D1FF9D}"/>
            </c:ext>
          </c:extLst>
        </c:ser>
        <c:ser>
          <c:idx val="1"/>
          <c:order val="1"/>
          <c:tx>
            <c:strRef>
              <c:f>'IPC GE 2021 pond act'!$DV$121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'IPC GE 2021 pond act'!$DW$119:$EB$119</c:f>
              <c:strCache>
                <c:ptCount val="6"/>
                <c:pt idx="0">
                  <c:v>Malabo</c:v>
                </c:pt>
                <c:pt idx="1">
                  <c:v>Ebibeyin</c:v>
                </c:pt>
                <c:pt idx="2">
                  <c:v>Evinayong</c:v>
                </c:pt>
                <c:pt idx="3">
                  <c:v>Mongomo</c:v>
                </c:pt>
                <c:pt idx="4">
                  <c:v>Bata</c:v>
                </c:pt>
                <c:pt idx="5">
                  <c:v>Nacional</c:v>
                </c:pt>
              </c:strCache>
            </c:strRef>
          </c:cat>
          <c:val>
            <c:numRef>
              <c:f>'IPC GE 2021 pond act'!$DW$121:$EB$121</c:f>
              <c:numCache>
                <c:formatCode>0.0</c:formatCode>
                <c:ptCount val="6"/>
                <c:pt idx="0">
                  <c:v>3.7</c:v>
                </c:pt>
                <c:pt idx="1">
                  <c:v>3.4</c:v>
                </c:pt>
                <c:pt idx="2">
                  <c:v>1.4</c:v>
                </c:pt>
                <c:pt idx="3">
                  <c:v>1</c:v>
                </c:pt>
                <c:pt idx="4">
                  <c:v>0.5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0F-4CEB-BA10-6F6329D1F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6364416"/>
        <c:axId val="56386688"/>
      </c:barChart>
      <c:catAx>
        <c:axId val="5636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386688"/>
        <c:crosses val="autoZero"/>
        <c:auto val="1"/>
        <c:lblAlgn val="ctr"/>
        <c:lblOffset val="100"/>
        <c:noMultiLvlLbl val="0"/>
      </c:catAx>
      <c:valAx>
        <c:axId val="5638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36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635008</xdr:colOff>
      <xdr:row>118</xdr:row>
      <xdr:rowOff>117365</xdr:rowOff>
    </xdr:from>
    <xdr:to>
      <xdr:col>71</xdr:col>
      <xdr:colOff>608732</xdr:colOff>
      <xdr:row>133</xdr:row>
      <xdr:rowOff>57806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151</xdr:col>
      <xdr:colOff>793899</xdr:colOff>
      <xdr:row>131</xdr:row>
      <xdr:rowOff>30463</xdr:rowOff>
    </xdr:from>
    <xdr:to>
      <xdr:col>160</xdr:col>
      <xdr:colOff>0</xdr:colOff>
      <xdr:row>145</xdr:row>
      <xdr:rowOff>174104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169</xdr:col>
      <xdr:colOff>349377</xdr:colOff>
      <xdr:row>114</xdr:row>
      <xdr:rowOff>88448</xdr:rowOff>
    </xdr:from>
    <xdr:to>
      <xdr:col>175</xdr:col>
      <xdr:colOff>323101</xdr:colOff>
      <xdr:row>129</xdr:row>
      <xdr:rowOff>17683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711572</xdr:colOff>
      <xdr:row>120</xdr:row>
      <xdr:rowOff>186018</xdr:rowOff>
    </xdr:from>
    <xdr:to>
      <xdr:col>61</xdr:col>
      <xdr:colOff>694764</xdr:colOff>
      <xdr:row>135</xdr:row>
      <xdr:rowOff>60512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93</xdr:col>
      <xdr:colOff>375707</xdr:colOff>
      <xdr:row>119</xdr:row>
      <xdr:rowOff>93133</xdr:rowOff>
    </xdr:from>
    <xdr:to>
      <xdr:col>99</xdr:col>
      <xdr:colOff>375707</xdr:colOff>
      <xdr:row>134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90</xdr:col>
      <xdr:colOff>414337</xdr:colOff>
      <xdr:row>149</xdr:row>
      <xdr:rowOff>142875</xdr:rowOff>
    </xdr:from>
    <xdr:to>
      <xdr:col>96</xdr:col>
      <xdr:colOff>733425</xdr:colOff>
      <xdr:row>164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87</xdr:col>
      <xdr:colOff>90487</xdr:colOff>
      <xdr:row>116</xdr:row>
      <xdr:rowOff>71437</xdr:rowOff>
    </xdr:from>
    <xdr:to>
      <xdr:col>93</xdr:col>
      <xdr:colOff>90487</xdr:colOff>
      <xdr:row>130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99</xdr:col>
      <xdr:colOff>1587</xdr:colOff>
      <xdr:row>144</xdr:row>
      <xdr:rowOff>173037</xdr:rowOff>
    </xdr:from>
    <xdr:to>
      <xdr:col>105</xdr:col>
      <xdr:colOff>1587</xdr:colOff>
      <xdr:row>159</xdr:row>
      <xdr:rowOff>65087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133</xdr:col>
      <xdr:colOff>566737</xdr:colOff>
      <xdr:row>119</xdr:row>
      <xdr:rowOff>157162</xdr:rowOff>
    </xdr:from>
    <xdr:to>
      <xdr:col>139</xdr:col>
      <xdr:colOff>604837</xdr:colOff>
      <xdr:row>134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C6EE62-9F69-2485-32F6-45F6C4A90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105</xdr:col>
      <xdr:colOff>752475</xdr:colOff>
      <xdr:row>149</xdr:row>
      <xdr:rowOff>33337</xdr:rowOff>
    </xdr:from>
    <xdr:to>
      <xdr:col>113</xdr:col>
      <xdr:colOff>590550</xdr:colOff>
      <xdr:row>163</xdr:row>
      <xdr:rowOff>109537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7F2B29C-B958-24F6-50AC-FC7CA1B0E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752475</xdr:colOff>
      <xdr:row>7</xdr:row>
      <xdr:rowOff>71437</xdr:rowOff>
    </xdr:from>
    <xdr:to>
      <xdr:col>22</xdr:col>
      <xdr:colOff>304800</xdr:colOff>
      <xdr:row>21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CDE36F-D7B5-5370-8990-6A8DBDE53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10</xdr:row>
      <xdr:rowOff>119062</xdr:rowOff>
    </xdr:from>
    <xdr:to>
      <xdr:col>6</xdr:col>
      <xdr:colOff>933450</xdr:colOff>
      <xdr:row>25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E59A75-6FAD-0BFC-9669-6541BECFF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257175</xdr:colOff>
      <xdr:row>9</xdr:row>
      <xdr:rowOff>109537</xdr:rowOff>
    </xdr:from>
    <xdr:to>
      <xdr:col>13</xdr:col>
      <xdr:colOff>704850</xdr:colOff>
      <xdr:row>23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098600-C25B-3125-927D-7095BD215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557212</xdr:colOff>
      <xdr:row>26</xdr:row>
      <xdr:rowOff>80962</xdr:rowOff>
    </xdr:from>
    <xdr:to>
      <xdr:col>17</xdr:col>
      <xdr:colOff>557212</xdr:colOff>
      <xdr:row>38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F56647-9BAE-0287-F71F-A6CD4B2E6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7</xdr:row>
      <xdr:rowOff>133350</xdr:rowOff>
    </xdr:from>
    <xdr:to>
      <xdr:col>15</xdr:col>
      <xdr:colOff>533400</xdr:colOff>
      <xdr:row>22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19</xdr:row>
      <xdr:rowOff>147637</xdr:rowOff>
    </xdr:from>
    <xdr:to>
      <xdr:col>13</xdr:col>
      <xdr:colOff>495300</xdr:colOff>
      <xdr:row>34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ocolo/Desktop/CARPETA%20COMUN/PRODUCCI&#211;N%20IPC/Ipc%202026/Variaciones%20para%20el%20panf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ón por grupo de producto"/>
      <sheetName val="Microdatos"/>
    </sheetNames>
    <sheetDataSet>
      <sheetData sheetId="0">
        <row r="4">
          <cell r="AK4">
            <v>7.0267978596956215E-3</v>
          </cell>
        </row>
        <row r="5">
          <cell r="AK5">
            <v>1.2325692454463022E-2</v>
          </cell>
        </row>
        <row r="6">
          <cell r="AK6">
            <v>-9.1753418471274273E-4</v>
          </cell>
        </row>
        <row r="7">
          <cell r="AK7">
            <v>-5.1957726548503835E-3</v>
          </cell>
        </row>
        <row r="8">
          <cell r="AK8">
            <v>8.7777886644770931E-3</v>
          </cell>
        </row>
        <row r="9">
          <cell r="AK9">
            <v>4.7179679439768307E-3</v>
          </cell>
        </row>
        <row r="10">
          <cell r="AK10">
            <v>-1.0144635329341067E-3</v>
          </cell>
        </row>
        <row r="11">
          <cell r="AK11">
            <v>1.7178148118460967E-2</v>
          </cell>
        </row>
        <row r="12">
          <cell r="AK12">
            <v>-2.6246581971705152E-2</v>
          </cell>
        </row>
        <row r="13">
          <cell r="AK13">
            <v>-7.2018835339804355E-11</v>
          </cell>
        </row>
        <row r="14">
          <cell r="AK14">
            <v>1.6632389770834255E-3</v>
          </cell>
        </row>
        <row r="15">
          <cell r="AK15">
            <v>-3.0568591216697527E-3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W149"/>
  <sheetViews>
    <sheetView tabSelected="1" topLeftCell="P1" zoomScaleNormal="100" workbookViewId="0">
      <pane xSplit="1" topLeftCell="EM1" activePane="topRight" state="frozen"/>
      <selection activeCell="P1" sqref="P1"/>
      <selection pane="topRight" activeCell="FG5" sqref="FG5:FG16"/>
    </sheetView>
  </sheetViews>
  <sheetFormatPr baseColWidth="10" defaultColWidth="11.42578125" defaultRowHeight="15"/>
  <cols>
    <col min="16" max="16" width="35" customWidth="1"/>
    <col min="17" max="17" width="12.42578125" customWidth="1"/>
    <col min="18" max="18" width="11.42578125" customWidth="1"/>
    <col min="19" max="19" width="15.42578125" customWidth="1"/>
    <col min="20" max="35" width="11.42578125" customWidth="1"/>
    <col min="36" max="36" width="11.85546875" customWidth="1"/>
    <col min="37" max="41" width="11.42578125" customWidth="1"/>
    <col min="51" max="51" width="12.85546875" customWidth="1"/>
    <col min="52" max="52" width="11.85546875" customWidth="1"/>
    <col min="53" max="53" width="12.28515625" customWidth="1"/>
    <col min="54" max="74" width="11.42578125" style="122"/>
    <col min="75" max="75" width="12.42578125" style="122" customWidth="1"/>
    <col min="76" max="82" width="11.42578125" style="122"/>
    <col min="83" max="83" width="11.85546875" style="122" bestFit="1" customWidth="1"/>
    <col min="84" max="87" width="11.42578125" style="122"/>
    <col min="121" max="121" width="11.42578125" style="183"/>
    <col min="122" max="124" width="11.42578125" style="184"/>
    <col min="125" max="125" width="11.42578125" style="185"/>
    <col min="128" max="128" width="11.28515625" customWidth="1"/>
    <col min="129" max="129" width="9" customWidth="1"/>
    <col min="130" max="130" width="8.42578125" customWidth="1"/>
    <col min="131" max="131" width="11.85546875" customWidth="1"/>
    <col min="132" max="132" width="10.140625" customWidth="1"/>
    <col min="133" max="133" width="12.140625" style="183" customWidth="1"/>
    <col min="134" max="134" width="12.7109375" style="184" customWidth="1"/>
    <col min="135" max="135" width="10" style="184" customWidth="1"/>
    <col min="136" max="136" width="11" style="184" customWidth="1"/>
    <col min="137" max="137" width="11.42578125" style="185"/>
    <col min="138" max="139" width="11.42578125" style="184"/>
    <col min="140" max="140" width="10.140625" style="184" customWidth="1"/>
    <col min="141" max="141" width="9.5703125" style="184" customWidth="1"/>
    <col min="142" max="142" width="9.28515625" style="184" customWidth="1"/>
    <col min="143" max="144" width="9.7109375" style="184" customWidth="1"/>
    <col min="145" max="145" width="8.28515625" style="184" customWidth="1"/>
    <col min="146" max="147" width="8.42578125" style="184" customWidth="1"/>
    <col min="148" max="148" width="9.7109375" style="184" customWidth="1"/>
    <col min="149" max="149" width="9.140625" style="184" customWidth="1"/>
    <col min="150" max="150" width="11.42578125" style="184"/>
    <col min="151" max="151" width="11.42578125" style="183"/>
    <col min="152" max="152" width="11.42578125" style="184"/>
    <col min="153" max="153" width="11.42578125" style="185"/>
    <col min="154" max="154" width="12.28515625" customWidth="1"/>
    <col min="155" max="155" width="11.42578125" customWidth="1"/>
    <col min="156" max="156" width="12.28515625" style="184" customWidth="1"/>
    <col min="157" max="157" width="12.5703125" style="184" customWidth="1"/>
    <col min="158" max="158" width="10.7109375" style="184" customWidth="1"/>
    <col min="159" max="160" width="8.140625" customWidth="1"/>
    <col min="161" max="161" width="19.7109375" style="183" customWidth="1"/>
    <col min="162" max="162" width="9" style="184" customWidth="1"/>
    <col min="163" max="163" width="11" style="184" customWidth="1"/>
    <col min="164" max="164" width="9" style="184" customWidth="1"/>
    <col min="165" max="165" width="10.7109375" style="185" customWidth="1"/>
    <col min="166" max="168" width="9.140625" customWidth="1"/>
    <col min="169" max="169" width="8.42578125" customWidth="1"/>
  </cols>
  <sheetData>
    <row r="1" spans="3:175">
      <c r="DQ1"/>
      <c r="DR1"/>
      <c r="DS1"/>
      <c r="DT1"/>
      <c r="DU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</row>
    <row r="2" spans="3:175" ht="15.75" thickBot="1"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DQ2"/>
      <c r="DR2"/>
      <c r="DS2"/>
      <c r="DT2"/>
      <c r="DU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</row>
    <row r="3" spans="3:175" ht="15.75" thickBot="1">
      <c r="C3" s="438">
        <v>2015</v>
      </c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63"/>
      <c r="Q3" s="81"/>
      <c r="R3" s="81">
        <v>2016</v>
      </c>
      <c r="S3" s="83"/>
      <c r="T3" s="93"/>
      <c r="U3" s="93"/>
      <c r="V3" s="93"/>
      <c r="W3" s="93"/>
      <c r="X3" s="93"/>
      <c r="Y3" s="93"/>
      <c r="Z3" s="93"/>
      <c r="AA3" s="93"/>
      <c r="AB3" s="93"/>
      <c r="AC3" s="93"/>
      <c r="AD3" s="425">
        <v>2017</v>
      </c>
      <c r="AE3" s="426"/>
      <c r="AF3" s="426"/>
      <c r="AG3" s="426"/>
      <c r="AH3" s="426"/>
      <c r="AI3" s="426"/>
      <c r="AJ3" s="426"/>
      <c r="AK3" s="426"/>
      <c r="AL3" s="426"/>
      <c r="AM3" s="426"/>
      <c r="AN3" s="426"/>
      <c r="AO3" s="427"/>
      <c r="AP3" s="425">
        <v>2018</v>
      </c>
      <c r="AQ3" s="426"/>
      <c r="AR3" s="426"/>
      <c r="AS3" s="426"/>
      <c r="AT3" s="426"/>
      <c r="AU3" s="426"/>
      <c r="AV3" s="426"/>
      <c r="AW3" s="426"/>
      <c r="AX3" s="426"/>
      <c r="AY3" s="426"/>
      <c r="AZ3" s="426"/>
      <c r="BA3" s="426"/>
      <c r="BB3" s="425">
        <v>2019</v>
      </c>
      <c r="BC3" s="426"/>
      <c r="BD3" s="426"/>
      <c r="BE3" s="426"/>
      <c r="BF3" s="426"/>
      <c r="BG3" s="426"/>
      <c r="BH3" s="426"/>
      <c r="BI3" s="426"/>
      <c r="BJ3" s="426"/>
      <c r="BK3" s="426"/>
      <c r="BL3" s="426"/>
      <c r="BM3" s="426"/>
      <c r="BN3" s="425">
        <v>2020</v>
      </c>
      <c r="BO3" s="426"/>
      <c r="BP3" s="426"/>
      <c r="BQ3" s="426"/>
      <c r="BR3" s="426"/>
      <c r="BS3" s="426"/>
      <c r="BT3" s="426"/>
      <c r="BU3" s="426"/>
      <c r="BV3" s="426"/>
      <c r="BW3" s="426"/>
      <c r="BX3" s="426"/>
      <c r="BY3" s="426"/>
      <c r="BZ3" s="425">
        <v>2021</v>
      </c>
      <c r="CA3" s="426"/>
      <c r="CB3" s="426"/>
      <c r="CC3" s="426"/>
      <c r="CD3" s="426"/>
      <c r="CE3" s="426"/>
      <c r="CF3" s="426"/>
      <c r="CG3" s="426"/>
      <c r="CH3" s="426"/>
      <c r="CI3" s="426"/>
      <c r="CJ3" s="426"/>
      <c r="CK3" s="426"/>
      <c r="CL3" s="425">
        <v>2022</v>
      </c>
      <c r="CM3" s="426"/>
      <c r="CN3" s="426"/>
      <c r="CO3" s="426"/>
      <c r="CP3" s="426"/>
      <c r="CQ3" s="426"/>
      <c r="CR3" s="426"/>
      <c r="CS3" s="426"/>
      <c r="CT3" s="426"/>
      <c r="CU3" s="426"/>
      <c r="CV3" s="426"/>
      <c r="CW3" s="427"/>
      <c r="CX3" s="425">
        <v>2023</v>
      </c>
      <c r="CY3" s="426"/>
      <c r="CZ3" s="426"/>
      <c r="DA3" s="426"/>
      <c r="DB3" s="426"/>
      <c r="DC3" s="426"/>
      <c r="DD3" s="426"/>
      <c r="DE3" s="426"/>
      <c r="DF3" s="426"/>
      <c r="DG3" s="426"/>
      <c r="DH3" s="426"/>
      <c r="DI3" s="427"/>
      <c r="DJ3" s="425">
        <v>2024</v>
      </c>
      <c r="DK3" s="426"/>
      <c r="DL3" s="426"/>
      <c r="DM3" s="426"/>
      <c r="DN3" s="426"/>
      <c r="DO3" s="426"/>
      <c r="DP3" s="426"/>
      <c r="DQ3" s="426"/>
      <c r="DR3" s="426"/>
      <c r="DS3" s="426"/>
      <c r="DT3" s="426"/>
      <c r="DU3" s="427"/>
      <c r="DV3" s="425">
        <v>2025</v>
      </c>
      <c r="DW3" s="426"/>
      <c r="DX3" s="426"/>
      <c r="DY3" s="426"/>
      <c r="DZ3" s="426"/>
      <c r="EA3" s="426"/>
      <c r="EB3" s="426"/>
      <c r="EC3" s="426"/>
      <c r="ED3" s="426"/>
      <c r="EE3" s="426"/>
      <c r="EF3" s="426"/>
      <c r="EG3" s="427"/>
      <c r="EH3" s="425">
        <v>2026</v>
      </c>
      <c r="EI3" s="426"/>
      <c r="EJ3" s="426"/>
      <c r="EK3" s="426"/>
      <c r="EL3" s="426"/>
      <c r="EM3" s="426"/>
      <c r="EN3" s="426"/>
      <c r="EO3" s="426"/>
      <c r="EP3" s="426"/>
      <c r="EQ3" s="426"/>
      <c r="ER3" s="426"/>
      <c r="ES3" s="427"/>
      <c r="ET3" s="369"/>
      <c r="EU3" s="434" t="s">
        <v>256</v>
      </c>
      <c r="EV3" s="435"/>
      <c r="EW3" s="436"/>
      <c r="EX3" s="149"/>
      <c r="EZ3" s="184" t="s">
        <v>281</v>
      </c>
      <c r="FC3" s="430"/>
      <c r="FD3" s="430"/>
      <c r="FE3" s="186" t="s">
        <v>258</v>
      </c>
      <c r="FF3" s="187"/>
      <c r="FG3" s="187"/>
      <c r="FH3" s="187"/>
      <c r="FI3" s="188"/>
      <c r="FJ3" s="430"/>
      <c r="FK3" s="430"/>
      <c r="FL3" s="430"/>
      <c r="FM3" s="430"/>
    </row>
    <row r="4" spans="3:175" ht="15.75" thickBot="1">
      <c r="C4" s="7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8" t="s">
        <v>43</v>
      </c>
      <c r="J4" s="8" t="s">
        <v>44</v>
      </c>
      <c r="K4" s="8" t="s">
        <v>45</v>
      </c>
      <c r="L4" s="8" t="s">
        <v>46</v>
      </c>
      <c r="M4" s="8" t="s">
        <v>47</v>
      </c>
      <c r="N4" s="52" t="s">
        <v>48</v>
      </c>
      <c r="O4" s="64" t="s">
        <v>49</v>
      </c>
      <c r="P4" s="94" t="s">
        <v>0</v>
      </c>
      <c r="Q4" s="82" t="s">
        <v>64</v>
      </c>
      <c r="R4" s="82" t="s">
        <v>52</v>
      </c>
      <c r="S4" s="86" t="s">
        <v>53</v>
      </c>
      <c r="T4" s="87" t="s">
        <v>54</v>
      </c>
      <c r="U4" s="87" t="s">
        <v>55</v>
      </c>
      <c r="V4" s="87" t="s">
        <v>56</v>
      </c>
      <c r="W4" s="87" t="s">
        <v>57</v>
      </c>
      <c r="X4" s="87" t="s">
        <v>58</v>
      </c>
      <c r="Y4" s="87" t="s">
        <v>59</v>
      </c>
      <c r="Z4" s="87" t="s">
        <v>60</v>
      </c>
      <c r="AA4" s="87" t="s">
        <v>61</v>
      </c>
      <c r="AB4" s="87" t="s">
        <v>62</v>
      </c>
      <c r="AC4" s="87" t="s">
        <v>63</v>
      </c>
      <c r="AD4" s="82" t="s">
        <v>52</v>
      </c>
      <c r="AE4" s="86" t="s">
        <v>53</v>
      </c>
      <c r="AF4" s="87" t="s">
        <v>54</v>
      </c>
      <c r="AG4" s="87" t="s">
        <v>55</v>
      </c>
      <c r="AH4" s="87" t="s">
        <v>56</v>
      </c>
      <c r="AI4" s="87" t="s">
        <v>57</v>
      </c>
      <c r="AJ4" s="87" t="s">
        <v>58</v>
      </c>
      <c r="AK4" s="87" t="s">
        <v>59</v>
      </c>
      <c r="AL4" s="87" t="s">
        <v>60</v>
      </c>
      <c r="AM4" s="87" t="s">
        <v>61</v>
      </c>
      <c r="AN4" s="87" t="s">
        <v>62</v>
      </c>
      <c r="AO4" s="87" t="s">
        <v>63</v>
      </c>
      <c r="AP4" s="82" t="s">
        <v>52</v>
      </c>
      <c r="AQ4" s="86" t="s">
        <v>53</v>
      </c>
      <c r="AR4" s="87" t="s">
        <v>54</v>
      </c>
      <c r="AS4" s="87" t="s">
        <v>55</v>
      </c>
      <c r="AT4" s="87" t="s">
        <v>56</v>
      </c>
      <c r="AU4" s="87" t="s">
        <v>57</v>
      </c>
      <c r="AV4" s="87" t="s">
        <v>58</v>
      </c>
      <c r="AW4" s="87" t="s">
        <v>59</v>
      </c>
      <c r="AX4" s="87" t="s">
        <v>60</v>
      </c>
      <c r="AY4" s="87" t="s">
        <v>61</v>
      </c>
      <c r="AZ4" s="87" t="s">
        <v>62</v>
      </c>
      <c r="BA4" s="87" t="s">
        <v>63</v>
      </c>
      <c r="BB4" s="87" t="s">
        <v>52</v>
      </c>
      <c r="BC4" s="87" t="s">
        <v>53</v>
      </c>
      <c r="BD4" s="87" t="s">
        <v>54</v>
      </c>
      <c r="BE4" s="87" t="s">
        <v>55</v>
      </c>
      <c r="BF4" s="87" t="s">
        <v>56</v>
      </c>
      <c r="BG4" s="87" t="s">
        <v>57</v>
      </c>
      <c r="BH4" s="87" t="s">
        <v>58</v>
      </c>
      <c r="BI4" s="87" t="s">
        <v>59</v>
      </c>
      <c r="BJ4" s="87" t="s">
        <v>60</v>
      </c>
      <c r="BK4" s="87" t="s">
        <v>61</v>
      </c>
      <c r="BL4" s="87" t="s">
        <v>62</v>
      </c>
      <c r="BM4" s="87" t="s">
        <v>63</v>
      </c>
      <c r="BN4" s="87" t="s">
        <v>52</v>
      </c>
      <c r="BO4" s="87" t="s">
        <v>53</v>
      </c>
      <c r="BP4" s="87" t="s">
        <v>54</v>
      </c>
      <c r="BQ4" s="87" t="s">
        <v>55</v>
      </c>
      <c r="BR4" s="87" t="s">
        <v>56</v>
      </c>
      <c r="BS4" s="87" t="s">
        <v>57</v>
      </c>
      <c r="BT4" s="87" t="s">
        <v>58</v>
      </c>
      <c r="BU4" s="87" t="s">
        <v>59</v>
      </c>
      <c r="BV4" s="87" t="s">
        <v>60</v>
      </c>
      <c r="BW4" s="87" t="s">
        <v>61</v>
      </c>
      <c r="BX4" s="87" t="s">
        <v>62</v>
      </c>
      <c r="BY4" s="87" t="s">
        <v>63</v>
      </c>
      <c r="BZ4" s="87" t="s">
        <v>52</v>
      </c>
      <c r="CA4" s="87" t="s">
        <v>53</v>
      </c>
      <c r="CB4" s="87" t="s">
        <v>54</v>
      </c>
      <c r="CC4" s="87" t="s">
        <v>55</v>
      </c>
      <c r="CD4" s="87" t="s">
        <v>56</v>
      </c>
      <c r="CE4" s="87" t="s">
        <v>57</v>
      </c>
      <c r="CF4" s="87" t="s">
        <v>58</v>
      </c>
      <c r="CG4" s="87" t="s">
        <v>59</v>
      </c>
      <c r="CH4" s="87" t="s">
        <v>60</v>
      </c>
      <c r="CI4" s="87" t="s">
        <v>61</v>
      </c>
      <c r="CJ4" s="87" t="s">
        <v>62</v>
      </c>
      <c r="CK4" s="87" t="s">
        <v>63</v>
      </c>
      <c r="CL4" s="87" t="s">
        <v>52</v>
      </c>
      <c r="CM4" s="87" t="s">
        <v>53</v>
      </c>
      <c r="CN4" s="87" t="s">
        <v>54</v>
      </c>
      <c r="CO4" s="87" t="s">
        <v>55</v>
      </c>
      <c r="CP4" s="87" t="s">
        <v>56</v>
      </c>
      <c r="CQ4" s="87" t="s">
        <v>57</v>
      </c>
      <c r="CR4" s="87" t="s">
        <v>58</v>
      </c>
      <c r="CS4" s="87" t="s">
        <v>59</v>
      </c>
      <c r="CT4" s="87" t="s">
        <v>60</v>
      </c>
      <c r="CU4" s="87" t="s">
        <v>61</v>
      </c>
      <c r="CV4" s="87" t="s">
        <v>62</v>
      </c>
      <c r="CW4" s="87" t="s">
        <v>63</v>
      </c>
      <c r="CX4" s="87" t="s">
        <v>52</v>
      </c>
      <c r="CY4" s="87" t="s">
        <v>53</v>
      </c>
      <c r="CZ4" s="87" t="s">
        <v>54</v>
      </c>
      <c r="DA4" s="87" t="s">
        <v>55</v>
      </c>
      <c r="DB4" s="87" t="s">
        <v>56</v>
      </c>
      <c r="DC4" s="87" t="s">
        <v>57</v>
      </c>
      <c r="DD4" s="87" t="s">
        <v>58</v>
      </c>
      <c r="DE4" s="87" t="s">
        <v>59</v>
      </c>
      <c r="DF4" s="87" t="s">
        <v>60</v>
      </c>
      <c r="DG4" s="87" t="s">
        <v>61</v>
      </c>
      <c r="DH4" s="87" t="s">
        <v>62</v>
      </c>
      <c r="DI4" s="87" t="s">
        <v>63</v>
      </c>
      <c r="DJ4" s="87" t="s">
        <v>52</v>
      </c>
      <c r="DK4" s="87" t="s">
        <v>53</v>
      </c>
      <c r="DL4" s="87" t="s">
        <v>54</v>
      </c>
      <c r="DM4" s="87" t="s">
        <v>55</v>
      </c>
      <c r="DN4" s="87" t="s">
        <v>56</v>
      </c>
      <c r="DO4" s="87" t="s">
        <v>57</v>
      </c>
      <c r="DP4" s="87" t="s">
        <v>58</v>
      </c>
      <c r="DQ4" s="87" t="s">
        <v>59</v>
      </c>
      <c r="DR4" s="87" t="s">
        <v>60</v>
      </c>
      <c r="DS4" s="87" t="s">
        <v>61</v>
      </c>
      <c r="DT4" s="87" t="s">
        <v>62</v>
      </c>
      <c r="DU4" s="87" t="s">
        <v>63</v>
      </c>
      <c r="DV4" s="87" t="s">
        <v>52</v>
      </c>
      <c r="DW4" s="87" t="s">
        <v>53</v>
      </c>
      <c r="DX4" s="87" t="s">
        <v>54</v>
      </c>
      <c r="DY4" s="87" t="s">
        <v>55</v>
      </c>
      <c r="DZ4" s="87" t="s">
        <v>56</v>
      </c>
      <c r="EA4" s="87" t="s">
        <v>57</v>
      </c>
      <c r="EB4" s="87" t="s">
        <v>58</v>
      </c>
      <c r="EC4" s="87" t="s">
        <v>59</v>
      </c>
      <c r="ED4" s="87" t="s">
        <v>60</v>
      </c>
      <c r="EE4" s="87" t="s">
        <v>61</v>
      </c>
      <c r="EF4" s="87" t="s">
        <v>62</v>
      </c>
      <c r="EG4" s="87" t="s">
        <v>63</v>
      </c>
      <c r="EH4" s="87" t="s">
        <v>52</v>
      </c>
      <c r="EI4" s="87" t="s">
        <v>53</v>
      </c>
      <c r="EJ4" s="87" t="s">
        <v>54</v>
      </c>
      <c r="EK4" s="87" t="s">
        <v>55</v>
      </c>
      <c r="EL4" s="87" t="s">
        <v>56</v>
      </c>
      <c r="EM4" s="87" t="s">
        <v>57</v>
      </c>
      <c r="EN4" s="87" t="s">
        <v>58</v>
      </c>
      <c r="EO4" s="87" t="s">
        <v>59</v>
      </c>
      <c r="EP4" s="87" t="s">
        <v>60</v>
      </c>
      <c r="EQ4" s="87" t="s">
        <v>61</v>
      </c>
      <c r="ER4" s="87" t="s">
        <v>62</v>
      </c>
      <c r="ES4" s="87" t="s">
        <v>63</v>
      </c>
      <c r="ET4" s="142"/>
      <c r="EU4" s="216" t="s">
        <v>2167</v>
      </c>
      <c r="EV4" s="217" t="s">
        <v>67</v>
      </c>
      <c r="EW4" s="215" t="s">
        <v>257</v>
      </c>
      <c r="EX4" s="153"/>
      <c r="EY4" s="153"/>
      <c r="EZ4" s="283" t="s">
        <v>2168</v>
      </c>
      <c r="FA4" s="283" t="s">
        <v>76</v>
      </c>
      <c r="FB4" s="283" t="s">
        <v>271</v>
      </c>
      <c r="FC4" s="142"/>
      <c r="FD4" s="142"/>
      <c r="FE4" s="189" t="s">
        <v>254</v>
      </c>
      <c r="FF4" s="190" t="s">
        <v>255</v>
      </c>
      <c r="FG4" s="190" t="s">
        <v>2169</v>
      </c>
      <c r="FH4" s="190" t="s">
        <v>259</v>
      </c>
      <c r="FI4" s="191" t="s">
        <v>260</v>
      </c>
      <c r="FJ4" s="142"/>
      <c r="FK4" s="142"/>
      <c r="FL4" s="142"/>
      <c r="FM4" s="142"/>
      <c r="FN4" s="120"/>
      <c r="FO4" s="142"/>
      <c r="FP4" s="142"/>
      <c r="FQ4" s="142"/>
      <c r="FR4" s="142" t="s">
        <v>66</v>
      </c>
      <c r="FS4" s="142" t="s">
        <v>67</v>
      </c>
    </row>
    <row r="5" spans="3:175" ht="15.75" thickBot="1">
      <c r="C5" s="10">
        <v>145.5</v>
      </c>
      <c r="D5" s="11">
        <v>145.5</v>
      </c>
      <c r="E5" s="11">
        <v>144.1</v>
      </c>
      <c r="F5" s="11">
        <v>146</v>
      </c>
      <c r="G5" s="11">
        <v>146.5</v>
      </c>
      <c r="H5" s="11">
        <v>147</v>
      </c>
      <c r="I5" s="12">
        <v>145.72760973096192</v>
      </c>
      <c r="J5" s="12">
        <v>147.31967953901426</v>
      </c>
      <c r="K5" s="12">
        <v>143.81742265883622</v>
      </c>
      <c r="L5" s="13">
        <v>145.62157064293748</v>
      </c>
      <c r="M5" s="13">
        <v>145.58622428026266</v>
      </c>
      <c r="N5" s="50">
        <v>145.00840586067878</v>
      </c>
      <c r="O5" s="65">
        <v>1</v>
      </c>
      <c r="P5" s="84" t="s">
        <v>1</v>
      </c>
      <c r="Q5" s="88">
        <v>0.50360000000000005</v>
      </c>
      <c r="R5" s="95">
        <v>146.66881171650536</v>
      </c>
      <c r="S5" s="91">
        <v>145.89956774636826</v>
      </c>
      <c r="T5" s="91">
        <v>142.96970904675464</v>
      </c>
      <c r="U5" s="91">
        <v>141.85783792019936</v>
      </c>
      <c r="V5" s="91">
        <v>142.86672399294707</v>
      </c>
      <c r="W5" s="91">
        <v>142.6522441969519</v>
      </c>
      <c r="X5" s="91">
        <v>143.65943549588664</v>
      </c>
      <c r="Y5" s="91">
        <v>144.40079798199085</v>
      </c>
      <c r="Z5" s="91">
        <v>145.07587425278754</v>
      </c>
      <c r="AA5" s="91">
        <v>146.83664097938134</v>
      </c>
      <c r="AB5" s="91">
        <v>147.22721451867756</v>
      </c>
      <c r="AC5" s="91">
        <v>147.7288177988267</v>
      </c>
      <c r="AD5" s="95">
        <v>148.87</v>
      </c>
      <c r="AE5" s="91">
        <v>152.13</v>
      </c>
      <c r="AF5" s="91">
        <v>154.13999999999999</v>
      </c>
      <c r="AG5" s="91">
        <v>150.6</v>
      </c>
      <c r="AH5" s="91">
        <v>150.86000000000001</v>
      </c>
      <c r="AI5" s="91">
        <v>151.08000000000001</v>
      </c>
      <c r="AJ5" s="91">
        <v>151.21</v>
      </c>
      <c r="AK5" s="108">
        <v>150.43</v>
      </c>
      <c r="AL5" s="109">
        <v>151.1</v>
      </c>
      <c r="AM5" s="91">
        <v>150.51</v>
      </c>
      <c r="AN5" s="91">
        <v>152.29</v>
      </c>
      <c r="AO5" s="91">
        <v>151.28</v>
      </c>
      <c r="AP5" s="91">
        <v>152.15</v>
      </c>
      <c r="AQ5" s="95">
        <v>149.9</v>
      </c>
      <c r="AR5" s="91">
        <v>147.54</v>
      </c>
      <c r="AS5" s="91">
        <v>152.80000000000001</v>
      </c>
      <c r="AT5" s="91">
        <v>153.4</v>
      </c>
      <c r="AU5" s="91">
        <v>153.9</v>
      </c>
      <c r="AV5" s="91">
        <v>153.65</v>
      </c>
      <c r="AW5" s="108">
        <v>150.77000000000001</v>
      </c>
      <c r="AX5" s="109">
        <v>153.13</v>
      </c>
      <c r="AY5" s="109">
        <v>152.71</v>
      </c>
      <c r="AZ5" s="91">
        <v>154.68</v>
      </c>
      <c r="BA5" s="91">
        <v>154.15</v>
      </c>
      <c r="BB5" s="109">
        <v>153.51</v>
      </c>
      <c r="BC5" s="91">
        <v>153.94</v>
      </c>
      <c r="BD5" s="91">
        <v>153.66</v>
      </c>
      <c r="BE5" s="109">
        <v>151.43</v>
      </c>
      <c r="BF5" s="91">
        <v>153.21</v>
      </c>
      <c r="BG5" s="91">
        <v>151.36000000000001</v>
      </c>
      <c r="BH5" s="109">
        <v>150.1</v>
      </c>
      <c r="BI5" s="109">
        <v>152.30000000000001</v>
      </c>
      <c r="BJ5" s="109">
        <v>152.19999999999999</v>
      </c>
      <c r="BK5" s="109">
        <v>154.30000000000001</v>
      </c>
      <c r="BL5" s="109">
        <v>156.5</v>
      </c>
      <c r="BM5" s="109">
        <v>158.6</v>
      </c>
      <c r="BN5" s="109">
        <v>159.57</v>
      </c>
      <c r="BO5" s="102">
        <v>159.93</v>
      </c>
      <c r="BP5" s="102">
        <v>160.01</v>
      </c>
      <c r="BQ5" s="109">
        <v>158.47</v>
      </c>
      <c r="BR5" s="91">
        <v>163.76</v>
      </c>
      <c r="BS5" s="91">
        <v>165</v>
      </c>
      <c r="BT5" s="109">
        <v>161.37</v>
      </c>
      <c r="BU5" s="109">
        <v>161.63999999999999</v>
      </c>
      <c r="BV5" s="109">
        <v>162.06</v>
      </c>
      <c r="BW5" s="109">
        <v>157.78</v>
      </c>
      <c r="BX5" s="109">
        <v>159.78</v>
      </c>
      <c r="BY5" s="109">
        <v>157.85</v>
      </c>
      <c r="BZ5" s="109">
        <v>158.69999999999999</v>
      </c>
      <c r="CA5" s="102">
        <v>158.16999999999999</v>
      </c>
      <c r="CB5" s="102">
        <v>158.35</v>
      </c>
      <c r="CC5" s="109">
        <v>160.55000000000001</v>
      </c>
      <c r="CD5" s="91">
        <v>165.07</v>
      </c>
      <c r="CE5" s="91">
        <v>161.96</v>
      </c>
      <c r="CF5" s="109">
        <v>164.27</v>
      </c>
      <c r="CG5" s="109">
        <v>164.84</v>
      </c>
      <c r="CH5" s="109">
        <v>165.04</v>
      </c>
      <c r="CI5" s="109">
        <v>164.45</v>
      </c>
      <c r="CJ5" s="109">
        <v>165.35</v>
      </c>
      <c r="CK5" s="109">
        <v>165.05</v>
      </c>
      <c r="CL5" s="109">
        <v>164.7</v>
      </c>
      <c r="CM5" s="102">
        <v>164.84</v>
      </c>
      <c r="CN5" s="102">
        <v>164.67</v>
      </c>
      <c r="CO5" s="146">
        <v>166.01</v>
      </c>
      <c r="CP5" s="91">
        <v>170.4</v>
      </c>
      <c r="CQ5" s="91">
        <v>171.58</v>
      </c>
      <c r="CR5" s="146">
        <v>171.44</v>
      </c>
      <c r="CS5" s="146">
        <v>174.27</v>
      </c>
      <c r="CT5" s="162">
        <v>171.93</v>
      </c>
      <c r="CU5" s="146">
        <v>170.77</v>
      </c>
      <c r="CV5" s="146">
        <v>172.5</v>
      </c>
      <c r="CW5" s="109">
        <v>170.93</v>
      </c>
      <c r="CX5" s="109">
        <v>170.21</v>
      </c>
      <c r="CY5" s="109">
        <v>172.77</v>
      </c>
      <c r="CZ5" s="109">
        <v>173.41</v>
      </c>
      <c r="DA5" s="109">
        <v>172.86</v>
      </c>
      <c r="DB5" s="109">
        <v>176.47</v>
      </c>
      <c r="DC5" s="109">
        <v>174.32</v>
      </c>
      <c r="DD5" s="109">
        <v>176.14</v>
      </c>
      <c r="DE5" s="109">
        <v>174.29</v>
      </c>
      <c r="DF5" s="109">
        <v>175.7</v>
      </c>
      <c r="DG5" s="109">
        <v>175.77</v>
      </c>
      <c r="DH5" s="109">
        <v>175.82</v>
      </c>
      <c r="DI5" s="109">
        <v>176.85</v>
      </c>
      <c r="DJ5" s="109">
        <v>175.7</v>
      </c>
      <c r="DK5" s="109">
        <v>177.7</v>
      </c>
      <c r="DL5" s="109">
        <v>177.28</v>
      </c>
      <c r="DM5" s="109">
        <v>179.09</v>
      </c>
      <c r="DN5" s="109">
        <v>181.04</v>
      </c>
      <c r="DO5" s="109">
        <v>180.82</v>
      </c>
      <c r="DP5" s="109">
        <v>183.97</v>
      </c>
      <c r="DQ5" s="109">
        <v>183.82</v>
      </c>
      <c r="DR5" s="109">
        <v>184.87</v>
      </c>
      <c r="DS5" s="109">
        <v>186.05</v>
      </c>
      <c r="DT5" s="109">
        <v>184.71</v>
      </c>
      <c r="DU5" s="109">
        <v>184.69</v>
      </c>
      <c r="DV5" s="109">
        <v>177.28</v>
      </c>
      <c r="DW5" s="109">
        <v>181.73</v>
      </c>
      <c r="DX5" s="109">
        <v>181.42565488815299</v>
      </c>
      <c r="DY5" s="109">
        <v>181.46</v>
      </c>
      <c r="DZ5" s="109">
        <v>181.35162589999999</v>
      </c>
      <c r="EA5" s="109">
        <v>181.1943412</v>
      </c>
      <c r="EB5" s="109">
        <v>179.61113449999999</v>
      </c>
      <c r="EC5" s="109">
        <v>183.12733170000001</v>
      </c>
      <c r="ED5" s="109">
        <v>182.35390190000001</v>
      </c>
      <c r="EE5" s="109">
        <v>183.00069569999999</v>
      </c>
      <c r="EF5" s="109">
        <v>184.1008186</v>
      </c>
      <c r="EG5" s="109">
        <v>188.600242137908</v>
      </c>
      <c r="EH5" s="109">
        <v>191.88458919999999</v>
      </c>
      <c r="EI5" s="109">
        <v>188.8644218</v>
      </c>
      <c r="EJ5" s="109">
        <v>190.1522994</v>
      </c>
      <c r="EK5" s="109">
        <v>190.21457430000001</v>
      </c>
      <c r="EL5" s="109"/>
      <c r="EM5" s="109"/>
      <c r="EN5" s="109"/>
      <c r="EO5" s="109"/>
      <c r="EP5" s="109"/>
      <c r="EQ5" s="109"/>
      <c r="ER5" s="109"/>
      <c r="ES5" s="109"/>
      <c r="ET5" s="370"/>
      <c r="EU5" s="295">
        <f>EK5/EJ5-1</f>
        <v>3.2750011541549107E-4</v>
      </c>
      <c r="EV5" s="208">
        <f t="shared" ref="EV5:EV17" si="0">(EJ5-EI5)/$EI$17*Q5</f>
        <v>3.4798052330673678E-3</v>
      </c>
      <c r="EW5" s="364">
        <f>EV5/$EV$17*100</f>
        <v>56.978430330835565</v>
      </c>
      <c r="EX5" s="155"/>
      <c r="EY5" s="155"/>
      <c r="EZ5" s="295">
        <f>EK5/EG5-1</f>
        <v>8.5595444830424139E-3</v>
      </c>
      <c r="FA5" s="288">
        <f t="shared" ref="FA5:FA17" si="1">(EJ5-EG5)/$EG$17*Q5</f>
        <v>4.2245042465562221E-3</v>
      </c>
      <c r="FB5" s="289">
        <f>FA5/$FA$17*100</f>
        <v>31.248429433134994</v>
      </c>
      <c r="FC5" s="154"/>
      <c r="FD5" s="155"/>
      <c r="FE5" s="201">
        <f>AVERAGE(DN5:DY5)</f>
        <v>182.65547124067942</v>
      </c>
      <c r="FF5" s="201">
        <f>AVERAGE(DZ5:EK5)</f>
        <v>185.37133136149234</v>
      </c>
      <c r="FG5" s="387">
        <f>FF5/FE5-1</f>
        <v>1.4868758665511406E-2</v>
      </c>
      <c r="FH5" s="323">
        <f t="shared" ref="FH5:FH16" si="2">(FF5-FE5)/$FE$17*Q5</f>
        <v>7.7497756916992582E-3</v>
      </c>
      <c r="FI5" s="377">
        <f>FH5/$FH$17*100</f>
        <v>20.687951387794772</v>
      </c>
      <c r="FJ5" s="265"/>
      <c r="FK5" s="265"/>
      <c r="FL5" s="163"/>
      <c r="FM5" s="107"/>
      <c r="FN5" s="266"/>
      <c r="FO5" s="107"/>
      <c r="FP5" s="107"/>
      <c r="FQ5" s="107"/>
    </row>
    <row r="6" spans="3:175" ht="15.75" thickBot="1">
      <c r="C6" s="10">
        <v>120.7</v>
      </c>
      <c r="D6" s="11">
        <v>120.7</v>
      </c>
      <c r="E6" s="11">
        <v>120.7</v>
      </c>
      <c r="F6" s="11">
        <v>120.7</v>
      </c>
      <c r="G6" s="11">
        <v>120.7</v>
      </c>
      <c r="H6" s="11">
        <v>120.7</v>
      </c>
      <c r="I6" s="12">
        <v>120.66121055348027</v>
      </c>
      <c r="J6" s="12">
        <v>120.66121055348027</v>
      </c>
      <c r="K6" s="12">
        <v>120.66121055348027</v>
      </c>
      <c r="L6" s="13">
        <v>120.66121055348027</v>
      </c>
      <c r="M6" s="13">
        <v>120.66121055348027</v>
      </c>
      <c r="N6" s="50">
        <v>120.66121055348027</v>
      </c>
      <c r="O6" s="66">
        <v>2</v>
      </c>
      <c r="P6" s="85" t="s">
        <v>2</v>
      </c>
      <c r="Q6" s="89">
        <v>0.126</v>
      </c>
      <c r="R6" s="96">
        <v>121.43971474344987</v>
      </c>
      <c r="S6" s="91">
        <v>124.18128806530869</v>
      </c>
      <c r="T6" s="91">
        <v>122.21843096826609</v>
      </c>
      <c r="U6" s="91">
        <v>122.67641283045536</v>
      </c>
      <c r="V6" s="91">
        <v>123.78465357333027</v>
      </c>
      <c r="W6" s="91">
        <v>125.90631541544367</v>
      </c>
      <c r="X6" s="91">
        <v>125.71501850731235</v>
      </c>
      <c r="Y6" s="91">
        <v>126.26054856445415</v>
      </c>
      <c r="Z6" s="91">
        <v>126.76585710242276</v>
      </c>
      <c r="AA6" s="91">
        <v>127.7180636041641</v>
      </c>
      <c r="AB6" s="91">
        <v>127.92501943526355</v>
      </c>
      <c r="AC6" s="91">
        <v>128.56101385390889</v>
      </c>
      <c r="AD6" s="96">
        <v>127.63</v>
      </c>
      <c r="AE6" s="91">
        <v>123.81</v>
      </c>
      <c r="AF6" s="91">
        <v>126.94</v>
      </c>
      <c r="AG6" s="91">
        <v>129.97</v>
      </c>
      <c r="AH6" s="91">
        <v>125.95</v>
      </c>
      <c r="AI6" s="91">
        <v>126.07</v>
      </c>
      <c r="AJ6" s="91">
        <v>125.41</v>
      </c>
      <c r="AK6" s="108">
        <v>123.92</v>
      </c>
      <c r="AL6" s="109">
        <v>124.97</v>
      </c>
      <c r="AM6" s="91">
        <v>124.73</v>
      </c>
      <c r="AN6" s="91">
        <v>125.47</v>
      </c>
      <c r="AO6" s="91">
        <v>124.89</v>
      </c>
      <c r="AP6" s="91">
        <v>123.73</v>
      </c>
      <c r="AQ6" s="96">
        <v>122.82</v>
      </c>
      <c r="AR6" s="91">
        <v>122.44</v>
      </c>
      <c r="AS6" s="91">
        <v>125</v>
      </c>
      <c r="AT6" s="91">
        <v>125.8</v>
      </c>
      <c r="AU6" s="91">
        <v>125.9</v>
      </c>
      <c r="AV6" s="91">
        <v>123.03</v>
      </c>
      <c r="AW6" s="108">
        <v>123.14</v>
      </c>
      <c r="AX6" s="109">
        <v>122.39</v>
      </c>
      <c r="AY6" s="109">
        <v>122.83</v>
      </c>
      <c r="AZ6" s="91">
        <v>122.69</v>
      </c>
      <c r="BA6" s="91">
        <v>121.93</v>
      </c>
      <c r="BB6" s="109">
        <v>121.14</v>
      </c>
      <c r="BC6" s="91">
        <v>121.04</v>
      </c>
      <c r="BD6" s="91">
        <v>120.86</v>
      </c>
      <c r="BE6" s="109">
        <v>120.46</v>
      </c>
      <c r="BF6" s="91">
        <v>120.32</v>
      </c>
      <c r="BG6" s="91">
        <v>121.22</v>
      </c>
      <c r="BH6" s="109">
        <v>120.4</v>
      </c>
      <c r="BI6" s="109">
        <v>121</v>
      </c>
      <c r="BJ6" s="109">
        <v>122.8</v>
      </c>
      <c r="BK6" s="109">
        <v>125.3</v>
      </c>
      <c r="BL6" s="109">
        <v>128.5</v>
      </c>
      <c r="BM6" s="109">
        <v>130.4</v>
      </c>
      <c r="BN6" s="139">
        <v>130.71</v>
      </c>
      <c r="BO6" s="102">
        <v>130.22999999999999</v>
      </c>
      <c r="BP6" s="102">
        <v>131.43</v>
      </c>
      <c r="BQ6" s="109">
        <v>127.53</v>
      </c>
      <c r="BR6" s="91">
        <v>128.47</v>
      </c>
      <c r="BS6" s="91">
        <v>126.94</v>
      </c>
      <c r="BT6" s="109">
        <v>126.96</v>
      </c>
      <c r="BU6" s="109">
        <v>127.14</v>
      </c>
      <c r="BV6" s="109">
        <v>127.69</v>
      </c>
      <c r="BW6" s="109">
        <v>128.36000000000001</v>
      </c>
      <c r="BX6" s="109">
        <v>127.88</v>
      </c>
      <c r="BY6" s="109">
        <v>127.25</v>
      </c>
      <c r="BZ6" s="139">
        <v>128.31</v>
      </c>
      <c r="CA6" s="102">
        <v>128.08000000000001</v>
      </c>
      <c r="CB6" s="102">
        <v>128.37</v>
      </c>
      <c r="CC6" s="109">
        <v>128.37</v>
      </c>
      <c r="CD6" s="91">
        <v>128.07</v>
      </c>
      <c r="CE6" s="91">
        <v>127.73</v>
      </c>
      <c r="CF6" s="109">
        <v>128.29</v>
      </c>
      <c r="CG6" s="109">
        <v>129.18</v>
      </c>
      <c r="CH6" s="109">
        <v>129.12</v>
      </c>
      <c r="CI6" s="109">
        <v>129</v>
      </c>
      <c r="CJ6" s="109">
        <v>129.29</v>
      </c>
      <c r="CK6" s="109">
        <v>129.38</v>
      </c>
      <c r="CL6" s="139">
        <v>128.88</v>
      </c>
      <c r="CM6" s="102">
        <v>129.15</v>
      </c>
      <c r="CN6" s="102">
        <v>129.47</v>
      </c>
      <c r="CO6" s="146">
        <v>129.11000000000001</v>
      </c>
      <c r="CP6" s="91">
        <v>130.43</v>
      </c>
      <c r="CQ6" s="91">
        <v>130.9</v>
      </c>
      <c r="CR6" s="146">
        <v>133.53</v>
      </c>
      <c r="CS6" s="146">
        <v>131.56</v>
      </c>
      <c r="CT6" s="146">
        <v>131.77000000000001</v>
      </c>
      <c r="CU6" s="146">
        <v>131.84</v>
      </c>
      <c r="CV6" s="146">
        <v>132.08000000000001</v>
      </c>
      <c r="CW6" s="109">
        <v>132.22999999999999</v>
      </c>
      <c r="CX6" s="109">
        <v>132.97999999999999</v>
      </c>
      <c r="CY6" s="109">
        <v>132.99</v>
      </c>
      <c r="CZ6" s="109">
        <v>132.96</v>
      </c>
      <c r="DA6" s="109">
        <v>133.05000000000001</v>
      </c>
      <c r="DB6" s="109">
        <v>132.88999999999999</v>
      </c>
      <c r="DC6" s="109">
        <v>133.74</v>
      </c>
      <c r="DD6" s="109">
        <v>135.19</v>
      </c>
      <c r="DE6" s="109">
        <v>134.55000000000001</v>
      </c>
      <c r="DF6" s="109">
        <v>134.49</v>
      </c>
      <c r="DG6" s="109">
        <v>134.99</v>
      </c>
      <c r="DH6" s="109">
        <v>134.43</v>
      </c>
      <c r="DI6" s="109">
        <v>134.53</v>
      </c>
      <c r="DJ6" s="109">
        <v>135.4</v>
      </c>
      <c r="DK6" s="109">
        <v>135.59</v>
      </c>
      <c r="DL6" s="109">
        <v>135.63</v>
      </c>
      <c r="DM6" s="109">
        <v>135.69</v>
      </c>
      <c r="DN6" s="109">
        <v>135.35</v>
      </c>
      <c r="DO6" s="109">
        <v>135.33000000000001</v>
      </c>
      <c r="DP6" s="109">
        <v>136.91999999999999</v>
      </c>
      <c r="DQ6" s="109">
        <v>138.63</v>
      </c>
      <c r="DR6" s="109">
        <v>138.72999999999999</v>
      </c>
      <c r="DS6" s="109">
        <v>138.47</v>
      </c>
      <c r="DT6" s="109">
        <v>138.22</v>
      </c>
      <c r="DU6" s="109">
        <v>139.11000000000001</v>
      </c>
      <c r="DV6" s="109">
        <v>140.41</v>
      </c>
      <c r="DW6" s="109">
        <v>139.44999999999999</v>
      </c>
      <c r="DX6" s="109">
        <v>140.05270004272401</v>
      </c>
      <c r="DY6" s="109">
        <v>138.97</v>
      </c>
      <c r="DZ6" s="109">
        <v>140.82828760000001</v>
      </c>
      <c r="EA6" s="109">
        <v>141.34466649999999</v>
      </c>
      <c r="EB6" s="109">
        <v>138.7151599</v>
      </c>
      <c r="EC6" s="109">
        <v>138.6026382</v>
      </c>
      <c r="ED6" s="109">
        <v>139.88313669999999</v>
      </c>
      <c r="EE6" s="109">
        <v>141.13912579999999</v>
      </c>
      <c r="EF6" s="109">
        <v>140.78322650000001</v>
      </c>
      <c r="EG6" s="109">
        <v>141.78897142410199</v>
      </c>
      <c r="EH6" s="109">
        <v>146.2346435</v>
      </c>
      <c r="EI6" s="109">
        <v>144.75487469999999</v>
      </c>
      <c r="EJ6" s="109">
        <v>146.84741500000001</v>
      </c>
      <c r="EK6" s="109">
        <v>146.1932778</v>
      </c>
      <c r="EL6" s="109"/>
      <c r="EM6" s="109"/>
      <c r="EN6" s="109"/>
      <c r="EO6" s="109"/>
      <c r="EP6" s="109"/>
      <c r="EQ6" s="109"/>
      <c r="ER6" s="109"/>
      <c r="ES6" s="109"/>
      <c r="ET6" s="370"/>
      <c r="EU6" s="295">
        <f t="shared" ref="EU6:EU17" si="3">EK6/EJ6-1</f>
        <v>-4.4545367039658945E-3</v>
      </c>
      <c r="EV6" s="208">
        <f t="shared" si="0"/>
        <v>1.4146174197987385E-3</v>
      </c>
      <c r="EW6" s="364">
        <f>EV6/$EV$17*100</f>
        <v>23.162986058199408</v>
      </c>
      <c r="EX6" s="155"/>
      <c r="EY6" s="155"/>
      <c r="EZ6" s="295">
        <f t="shared" ref="EZ6:EZ17" si="4">EK6/EG6-1</f>
        <v>3.106240444275743E-2</v>
      </c>
      <c r="FA6" s="288">
        <f t="shared" si="1"/>
        <v>3.4448454665378246E-3</v>
      </c>
      <c r="FB6" s="289">
        <f>FA6/$FA$17*100</f>
        <v>25.481335604506555</v>
      </c>
      <c r="FC6" s="154"/>
      <c r="FD6" s="155"/>
      <c r="FE6" s="201">
        <f t="shared" ref="FE6:FE17" si="5">AVERAGE(DN6:DY6)</f>
        <v>138.3035583368937</v>
      </c>
      <c r="FF6" s="201">
        <f t="shared" ref="FF6:FF17" si="6">AVERAGE(DZ6:EK6)</f>
        <v>142.25961863534184</v>
      </c>
      <c r="FG6" s="387">
        <f t="shared" ref="FG6:FG16" si="7">FF6/FE6-1</f>
        <v>2.8604183045034759E-2</v>
      </c>
      <c r="FH6" s="323">
        <f t="shared" si="2"/>
        <v>2.8244211873785174E-3</v>
      </c>
      <c r="FI6" s="377">
        <f t="shared" ref="FI6:FI16" si="8">FH6/$FH$17*100</f>
        <v>7.5397650909728915</v>
      </c>
      <c r="FJ6" s="265"/>
      <c r="FK6" s="265"/>
      <c r="FL6" s="6"/>
      <c r="FM6" s="107"/>
      <c r="FN6" s="266"/>
      <c r="FO6" s="107"/>
      <c r="FP6" s="107"/>
      <c r="FQ6" s="107"/>
    </row>
    <row r="7" spans="3:175" ht="15.75" thickBot="1">
      <c r="C7" s="10">
        <v>141</v>
      </c>
      <c r="D7" s="11">
        <v>141</v>
      </c>
      <c r="E7" s="11">
        <v>141</v>
      </c>
      <c r="F7" s="11">
        <v>141</v>
      </c>
      <c r="G7" s="11">
        <v>141</v>
      </c>
      <c r="H7" s="11">
        <v>141</v>
      </c>
      <c r="I7" s="12">
        <v>141.01040278462199</v>
      </c>
      <c r="J7" s="12">
        <v>141.01040278462199</v>
      </c>
      <c r="K7" s="12">
        <v>141.01040278462199</v>
      </c>
      <c r="L7" s="13">
        <v>141.01040278462199</v>
      </c>
      <c r="M7" s="13">
        <v>141.01040278462199</v>
      </c>
      <c r="N7" s="50">
        <v>141.01040278462199</v>
      </c>
      <c r="O7" s="66">
        <v>3</v>
      </c>
      <c r="P7" s="85" t="s">
        <v>3</v>
      </c>
      <c r="Q7" s="89">
        <v>1.72E-2</v>
      </c>
      <c r="R7" s="96">
        <v>127.08337934099822</v>
      </c>
      <c r="S7" s="91">
        <v>127.08337934099822</v>
      </c>
      <c r="T7" s="91">
        <v>127.08337934099822</v>
      </c>
      <c r="U7" s="91">
        <v>127.29948043126745</v>
      </c>
      <c r="V7" s="91">
        <v>127.29948043126745</v>
      </c>
      <c r="W7" s="91">
        <v>127.29948043126745</v>
      </c>
      <c r="X7" s="91">
        <v>127.29948043126745</v>
      </c>
      <c r="Y7" s="91">
        <v>127.29948043126745</v>
      </c>
      <c r="Z7" s="91">
        <v>127.29948043126745</v>
      </c>
      <c r="AA7" s="91">
        <v>128.01954483440196</v>
      </c>
      <c r="AB7" s="91">
        <v>128.01954483440196</v>
      </c>
      <c r="AC7" s="91">
        <v>128.01954483440196</v>
      </c>
      <c r="AD7" s="96">
        <v>126.62</v>
      </c>
      <c r="AE7" s="91">
        <v>126.62</v>
      </c>
      <c r="AF7" s="91">
        <v>127</v>
      </c>
      <c r="AG7" s="91">
        <v>127.73</v>
      </c>
      <c r="AH7" s="91">
        <v>127.37</v>
      </c>
      <c r="AI7" s="91">
        <v>127.59</v>
      </c>
      <c r="AJ7" s="91">
        <v>127.76</v>
      </c>
      <c r="AK7" s="108">
        <v>127.85</v>
      </c>
      <c r="AL7" s="109">
        <v>127.85</v>
      </c>
      <c r="AM7" s="91">
        <v>128.16</v>
      </c>
      <c r="AN7" s="91">
        <v>128.37</v>
      </c>
      <c r="AO7" s="91">
        <v>128.37</v>
      </c>
      <c r="AP7" s="91">
        <v>128.09</v>
      </c>
      <c r="AQ7" s="96">
        <v>128.09</v>
      </c>
      <c r="AR7" s="91">
        <v>128.09</v>
      </c>
      <c r="AS7" s="91">
        <v>128.82</v>
      </c>
      <c r="AT7" s="91">
        <v>128.82</v>
      </c>
      <c r="AU7" s="91">
        <v>128.82</v>
      </c>
      <c r="AV7" s="91">
        <v>131.81</v>
      </c>
      <c r="AW7" s="108">
        <v>131.81</v>
      </c>
      <c r="AX7" s="109">
        <v>131.81</v>
      </c>
      <c r="AY7" s="109">
        <v>131.13999999999999</v>
      </c>
      <c r="AZ7" s="91">
        <v>131.13999999999999</v>
      </c>
      <c r="BA7" s="91">
        <v>131.13999999999999</v>
      </c>
      <c r="BB7" s="109">
        <v>131.71</v>
      </c>
      <c r="BC7" s="91">
        <v>131.71</v>
      </c>
      <c r="BD7" s="91">
        <v>131.71</v>
      </c>
      <c r="BE7" s="109">
        <v>131.94</v>
      </c>
      <c r="BF7" s="91">
        <v>131.94</v>
      </c>
      <c r="BG7" s="91">
        <v>131.94</v>
      </c>
      <c r="BH7" s="109">
        <v>132.6</v>
      </c>
      <c r="BI7" s="109">
        <v>132.6</v>
      </c>
      <c r="BJ7" s="109">
        <v>132.6</v>
      </c>
      <c r="BK7" s="109">
        <v>134.19999999999999</v>
      </c>
      <c r="BL7" s="109">
        <v>136.5</v>
      </c>
      <c r="BM7" s="109">
        <v>139.26</v>
      </c>
      <c r="BN7" s="138">
        <v>139.62</v>
      </c>
      <c r="BO7" s="102">
        <v>139.62</v>
      </c>
      <c r="BP7" s="91">
        <v>139.62</v>
      </c>
      <c r="BQ7" s="109">
        <v>139.62</v>
      </c>
      <c r="BR7" s="91">
        <v>139.62</v>
      </c>
      <c r="BS7" s="91">
        <v>139.62</v>
      </c>
      <c r="BT7" s="109">
        <v>139.79</v>
      </c>
      <c r="BU7" s="109">
        <v>139.79</v>
      </c>
      <c r="BV7" s="109">
        <v>139.79</v>
      </c>
      <c r="BW7" s="109">
        <v>139.18</v>
      </c>
      <c r="BX7" s="109">
        <v>139.18</v>
      </c>
      <c r="BY7" s="109">
        <v>139.18</v>
      </c>
      <c r="BZ7" s="138">
        <v>137.11000000000001</v>
      </c>
      <c r="CA7" s="102">
        <v>137.11000000000001</v>
      </c>
      <c r="CB7" s="91">
        <v>137.11000000000001</v>
      </c>
      <c r="CC7" s="109">
        <v>137.11000000000001</v>
      </c>
      <c r="CD7" s="91">
        <v>137.11000000000001</v>
      </c>
      <c r="CE7" s="91">
        <v>137.11000000000001</v>
      </c>
      <c r="CF7" s="109">
        <v>137.46</v>
      </c>
      <c r="CG7" s="109">
        <v>137.46</v>
      </c>
      <c r="CH7" s="109">
        <v>137.46</v>
      </c>
      <c r="CI7" s="109">
        <v>137.5</v>
      </c>
      <c r="CJ7" s="109">
        <v>137.5</v>
      </c>
      <c r="CK7" s="109">
        <v>137.5</v>
      </c>
      <c r="CL7" s="138">
        <v>137.88</v>
      </c>
      <c r="CM7" s="102">
        <v>137.88</v>
      </c>
      <c r="CN7" s="91">
        <v>137.88</v>
      </c>
      <c r="CO7" s="146">
        <v>137.88</v>
      </c>
      <c r="CP7" s="91">
        <v>138.43</v>
      </c>
      <c r="CQ7" s="91">
        <v>138.59</v>
      </c>
      <c r="CR7" s="146">
        <v>138.59</v>
      </c>
      <c r="CS7" s="146">
        <v>138.94</v>
      </c>
      <c r="CT7" s="146">
        <v>138.91999999999999</v>
      </c>
      <c r="CU7" s="146">
        <v>139.09</v>
      </c>
      <c r="CV7" s="146">
        <v>139.09</v>
      </c>
      <c r="CW7" s="109">
        <v>139.09</v>
      </c>
      <c r="CX7" s="109">
        <v>139.09</v>
      </c>
      <c r="CY7" s="109">
        <v>139.09</v>
      </c>
      <c r="CZ7" s="109">
        <v>139.09</v>
      </c>
      <c r="DA7" s="109">
        <v>139.28</v>
      </c>
      <c r="DB7" s="109">
        <v>139.74</v>
      </c>
      <c r="DC7" s="109">
        <v>139.72999999999999</v>
      </c>
      <c r="DD7" s="109">
        <v>140.03</v>
      </c>
      <c r="DE7" s="109">
        <v>140.03</v>
      </c>
      <c r="DF7" s="109">
        <v>140.03</v>
      </c>
      <c r="DG7" s="109">
        <v>140.03</v>
      </c>
      <c r="DH7" s="109">
        <v>139.69</v>
      </c>
      <c r="DI7" s="109">
        <v>139.41999999999999</v>
      </c>
      <c r="DJ7" s="109">
        <v>140.24</v>
      </c>
      <c r="DK7" s="109">
        <v>141.25</v>
      </c>
      <c r="DL7" s="109">
        <v>140.83000000000001</v>
      </c>
      <c r="DM7" s="109">
        <v>141.19</v>
      </c>
      <c r="DN7" s="109">
        <v>141.11000000000001</v>
      </c>
      <c r="DO7" s="109">
        <v>140.16999999999999</v>
      </c>
      <c r="DP7" s="109">
        <v>141.38</v>
      </c>
      <c r="DQ7" s="109">
        <v>142.41</v>
      </c>
      <c r="DR7" s="109">
        <v>142.65</v>
      </c>
      <c r="DS7" s="109">
        <v>142.09</v>
      </c>
      <c r="DT7" s="109">
        <v>142.04</v>
      </c>
      <c r="DU7" s="109">
        <v>142.59</v>
      </c>
      <c r="DV7" s="109">
        <v>142.43</v>
      </c>
      <c r="DW7" s="109">
        <v>143.34</v>
      </c>
      <c r="DX7" s="109">
        <v>143.31301450729299</v>
      </c>
      <c r="DY7" s="109">
        <v>143.41999999999999</v>
      </c>
      <c r="DZ7" s="109">
        <v>146.3550329</v>
      </c>
      <c r="EA7" s="109">
        <v>146.3497639</v>
      </c>
      <c r="EB7" s="109">
        <v>146.95514439999999</v>
      </c>
      <c r="EC7" s="109">
        <v>146.17073540000001</v>
      </c>
      <c r="ED7" s="109">
        <v>147.88278339999999</v>
      </c>
      <c r="EE7" s="109">
        <v>148.28259940000001</v>
      </c>
      <c r="EF7" s="109">
        <v>149.6270657</v>
      </c>
      <c r="EG7" s="109">
        <v>152.17796564102099</v>
      </c>
      <c r="EH7" s="109">
        <v>149.49707979999999</v>
      </c>
      <c r="EI7" s="109">
        <v>148.28778510000001</v>
      </c>
      <c r="EJ7" s="109">
        <v>148.96749260000001</v>
      </c>
      <c r="EK7" s="109">
        <v>148.541224</v>
      </c>
      <c r="EL7" s="109"/>
      <c r="EM7" s="109"/>
      <c r="EN7" s="109"/>
      <c r="EO7" s="109"/>
      <c r="EP7" s="109"/>
      <c r="EQ7" s="109"/>
      <c r="ER7" s="109"/>
      <c r="ES7" s="109"/>
      <c r="ET7" s="370"/>
      <c r="EU7" s="295">
        <f t="shared" si="3"/>
        <v>-2.8614873792942586E-3</v>
      </c>
      <c r="EV7" s="208">
        <f t="shared" si="0"/>
        <v>6.2725644851975386E-5</v>
      </c>
      <c r="EW7" s="364">
        <f>EV7/$EV$17*100</f>
        <v>1.0270715013565883</v>
      </c>
      <c r="EX7" s="155"/>
      <c r="EY7" s="155"/>
      <c r="EZ7" s="295">
        <f t="shared" si="4"/>
        <v>-2.3897951491872682E-2</v>
      </c>
      <c r="FA7" s="288">
        <f t="shared" si="1"/>
        <v>-2.9845562171044261E-4</v>
      </c>
      <c r="FB7" s="284">
        <f t="shared" ref="FB7:FB15" si="9">FA7/$FA$17*100</f>
        <v>-2.2076600920791805</v>
      </c>
      <c r="FC7" s="154"/>
      <c r="FD7" s="155"/>
      <c r="FE7" s="201">
        <f t="shared" si="5"/>
        <v>142.24525120894108</v>
      </c>
      <c r="FF7" s="201">
        <f t="shared" si="6"/>
        <v>148.25788935341842</v>
      </c>
      <c r="FG7" s="279">
        <f t="shared" si="7"/>
        <v>4.2269517564740955E-2</v>
      </c>
      <c r="FH7" s="323">
        <f t="shared" si="2"/>
        <v>5.859890863873558E-4</v>
      </c>
      <c r="FI7" s="282">
        <f t="shared" si="8"/>
        <v>1.5642922086047826</v>
      </c>
      <c r="FJ7" s="265"/>
      <c r="FK7" s="265"/>
      <c r="FL7" s="6"/>
      <c r="FM7" s="107"/>
      <c r="FN7" s="266"/>
      <c r="FO7" s="107"/>
      <c r="FP7" s="107"/>
      <c r="FQ7" s="107"/>
    </row>
    <row r="8" spans="3:175" ht="15.75" thickBot="1">
      <c r="C8" s="10">
        <v>149.4</v>
      </c>
      <c r="D8" s="11">
        <v>149.4</v>
      </c>
      <c r="E8" s="11">
        <v>149.4</v>
      </c>
      <c r="F8" s="11">
        <v>149.4</v>
      </c>
      <c r="G8" s="11">
        <v>149.4</v>
      </c>
      <c r="H8" s="11">
        <v>149.4</v>
      </c>
      <c r="I8" s="12">
        <v>149.38981793778208</v>
      </c>
      <c r="J8" s="12">
        <v>149.38981793778208</v>
      </c>
      <c r="K8" s="12">
        <v>149.38981793778208</v>
      </c>
      <c r="L8" s="13">
        <v>149.38981793778208</v>
      </c>
      <c r="M8" s="13">
        <v>149.38981793778208</v>
      </c>
      <c r="N8" s="50">
        <v>149.38981793778208</v>
      </c>
      <c r="O8" s="66">
        <v>4</v>
      </c>
      <c r="P8" s="85" t="s">
        <v>4</v>
      </c>
      <c r="Q8" s="89">
        <v>2.0299999999999999E-2</v>
      </c>
      <c r="R8" s="96">
        <v>134.37580241755214</v>
      </c>
      <c r="S8" s="91">
        <v>134.37580241755214</v>
      </c>
      <c r="T8" s="91">
        <v>134.37580241755214</v>
      </c>
      <c r="U8" s="91">
        <v>136.64022396591375</v>
      </c>
      <c r="V8" s="91">
        <v>136.64022396591375</v>
      </c>
      <c r="W8" s="91">
        <v>136.78809077405168</v>
      </c>
      <c r="X8" s="91">
        <v>139.04571431428118</v>
      </c>
      <c r="Y8" s="91">
        <v>139.04571431428118</v>
      </c>
      <c r="Z8" s="91">
        <v>139.04571431428118</v>
      </c>
      <c r="AA8" s="91">
        <v>139.72754089976519</v>
      </c>
      <c r="AB8" s="91">
        <v>139.72754089976519</v>
      </c>
      <c r="AC8" s="91">
        <v>139.72754089976519</v>
      </c>
      <c r="AD8" s="96">
        <v>133.16</v>
      </c>
      <c r="AE8" s="91">
        <v>133.18</v>
      </c>
      <c r="AF8" s="91">
        <v>135.12</v>
      </c>
      <c r="AG8" s="91">
        <v>137.9</v>
      </c>
      <c r="AH8" s="91">
        <v>137.93</v>
      </c>
      <c r="AI8" s="91">
        <v>137.84</v>
      </c>
      <c r="AJ8" s="91">
        <v>139.07</v>
      </c>
      <c r="AK8" s="108">
        <v>139.06</v>
      </c>
      <c r="AL8" s="109">
        <v>139.07</v>
      </c>
      <c r="AM8" s="91">
        <v>139.74</v>
      </c>
      <c r="AN8" s="91">
        <v>139.88999999999999</v>
      </c>
      <c r="AO8" s="91">
        <v>139.97</v>
      </c>
      <c r="AP8" s="91">
        <v>137.85</v>
      </c>
      <c r="AQ8" s="96">
        <v>137.85</v>
      </c>
      <c r="AR8" s="91">
        <v>137.85</v>
      </c>
      <c r="AS8" s="91">
        <v>139.46</v>
      </c>
      <c r="AT8" s="91">
        <v>139.46</v>
      </c>
      <c r="AU8" s="91">
        <v>139.46</v>
      </c>
      <c r="AV8" s="91">
        <v>141.56</v>
      </c>
      <c r="AW8" s="108">
        <v>141.55000000000001</v>
      </c>
      <c r="AX8" s="109">
        <v>141.55000000000001</v>
      </c>
      <c r="AY8" s="109">
        <v>142.5</v>
      </c>
      <c r="AZ8" s="91">
        <v>142.49</v>
      </c>
      <c r="BA8" s="91">
        <v>142.49</v>
      </c>
      <c r="BB8" s="109">
        <v>144.51</v>
      </c>
      <c r="BC8" s="91">
        <v>144.4</v>
      </c>
      <c r="BD8" s="91">
        <v>144.49</v>
      </c>
      <c r="BE8" s="109">
        <v>145.72</v>
      </c>
      <c r="BF8" s="91">
        <v>145.76</v>
      </c>
      <c r="BG8" s="91">
        <v>145.68</v>
      </c>
      <c r="BH8" s="109">
        <v>145.69999999999999</v>
      </c>
      <c r="BI8" s="109">
        <v>145.69999999999999</v>
      </c>
      <c r="BJ8" s="109">
        <v>145.69999999999999</v>
      </c>
      <c r="BK8" s="109">
        <v>148.80000000000001</v>
      </c>
      <c r="BL8" s="109">
        <v>148.9</v>
      </c>
      <c r="BM8" s="109">
        <v>149.30000000000001</v>
      </c>
      <c r="BN8" s="109">
        <v>150.88</v>
      </c>
      <c r="BO8" s="102">
        <v>150.96</v>
      </c>
      <c r="BP8" s="91">
        <v>151.02000000000001</v>
      </c>
      <c r="BQ8" s="109">
        <v>151.07</v>
      </c>
      <c r="BR8" s="91">
        <v>148.97</v>
      </c>
      <c r="BS8" s="91">
        <v>149.16</v>
      </c>
      <c r="BT8" s="109">
        <v>149.09</v>
      </c>
      <c r="BU8" s="109">
        <v>149.49</v>
      </c>
      <c r="BV8" s="109">
        <v>149.25</v>
      </c>
      <c r="BW8" s="109">
        <v>148.11000000000001</v>
      </c>
      <c r="BX8" s="109">
        <v>147.88999999999999</v>
      </c>
      <c r="BY8" s="109">
        <v>147.44999999999999</v>
      </c>
      <c r="BZ8" s="109">
        <v>145.54</v>
      </c>
      <c r="CA8" s="102">
        <v>145.52000000000001</v>
      </c>
      <c r="CB8" s="91">
        <v>145.52000000000001</v>
      </c>
      <c r="CC8" s="109">
        <v>145.56</v>
      </c>
      <c r="CD8" s="91">
        <v>145.53</v>
      </c>
      <c r="CE8" s="91">
        <v>145.52000000000001</v>
      </c>
      <c r="CF8" s="109">
        <v>145.53</v>
      </c>
      <c r="CG8" s="109">
        <v>145.51</v>
      </c>
      <c r="CH8" s="109">
        <v>145.51</v>
      </c>
      <c r="CI8" s="109">
        <v>145.49</v>
      </c>
      <c r="CJ8" s="109">
        <v>145.63</v>
      </c>
      <c r="CK8" s="109">
        <v>145.61000000000001</v>
      </c>
      <c r="CL8" s="109">
        <v>145.94999999999999</v>
      </c>
      <c r="CM8" s="102">
        <v>145.93</v>
      </c>
      <c r="CN8" s="91">
        <v>145.94999999999999</v>
      </c>
      <c r="CO8" s="146">
        <v>146.22</v>
      </c>
      <c r="CP8" s="91">
        <v>147.82</v>
      </c>
      <c r="CQ8" s="91">
        <v>147.93</v>
      </c>
      <c r="CR8" s="146">
        <v>145.08000000000001</v>
      </c>
      <c r="CS8" s="146">
        <v>150.83000000000001</v>
      </c>
      <c r="CT8" s="146">
        <v>151.18</v>
      </c>
      <c r="CU8" s="146">
        <v>151.85</v>
      </c>
      <c r="CV8" s="146">
        <v>152.44</v>
      </c>
      <c r="CW8" s="109">
        <v>152.46</v>
      </c>
      <c r="CX8" s="109">
        <v>154.35</v>
      </c>
      <c r="CY8" s="109">
        <v>154.35</v>
      </c>
      <c r="CZ8" s="109">
        <v>154.38</v>
      </c>
      <c r="DA8" s="109">
        <v>154.76</v>
      </c>
      <c r="DB8" s="109">
        <v>155.22</v>
      </c>
      <c r="DC8" s="109">
        <v>156.31</v>
      </c>
      <c r="DD8" s="109">
        <v>156.46</v>
      </c>
      <c r="DE8" s="109">
        <v>156.47</v>
      </c>
      <c r="DF8" s="109">
        <v>156.4</v>
      </c>
      <c r="DG8" s="109">
        <v>156.31</v>
      </c>
      <c r="DH8" s="109">
        <v>156.97999999999999</v>
      </c>
      <c r="DI8" s="109">
        <v>156.99</v>
      </c>
      <c r="DJ8" s="109">
        <v>158.38999999999999</v>
      </c>
      <c r="DK8" s="109">
        <v>154.29</v>
      </c>
      <c r="DL8" s="109">
        <v>154.84</v>
      </c>
      <c r="DM8" s="109">
        <v>157.81</v>
      </c>
      <c r="DN8" s="109">
        <v>156.56</v>
      </c>
      <c r="DO8" s="109">
        <v>156.54</v>
      </c>
      <c r="DP8" s="109">
        <v>158.06</v>
      </c>
      <c r="DQ8" s="109">
        <v>160</v>
      </c>
      <c r="DR8" s="109">
        <v>159.88</v>
      </c>
      <c r="DS8" s="109">
        <v>161.49</v>
      </c>
      <c r="DT8" s="109">
        <v>161.41</v>
      </c>
      <c r="DU8" s="109">
        <v>162.12</v>
      </c>
      <c r="DV8" s="109">
        <v>164.15</v>
      </c>
      <c r="DW8" s="109">
        <v>164.03</v>
      </c>
      <c r="DX8" s="109">
        <v>164.51963186264001</v>
      </c>
      <c r="DY8" s="109">
        <v>166.26</v>
      </c>
      <c r="DZ8" s="109">
        <v>166.07565880000001</v>
      </c>
      <c r="EA8" s="109">
        <v>170.28206589999999</v>
      </c>
      <c r="EB8" s="109">
        <v>168.35103029999999</v>
      </c>
      <c r="EC8" s="109">
        <v>168.5196996</v>
      </c>
      <c r="ED8" s="109">
        <v>168.57087609999999</v>
      </c>
      <c r="EE8" s="109">
        <v>168.28863620000001</v>
      </c>
      <c r="EF8" s="109">
        <v>164.57147599999999</v>
      </c>
      <c r="EG8" s="109">
        <v>166.39488935470499</v>
      </c>
      <c r="EH8" s="109">
        <v>165.66902400000001</v>
      </c>
      <c r="EI8" s="109">
        <v>163.30474620000001</v>
      </c>
      <c r="EJ8" s="109">
        <v>165.75922969999999</v>
      </c>
      <c r="EK8" s="109">
        <v>167.2816038</v>
      </c>
      <c r="EL8" s="109"/>
      <c r="EM8" s="109"/>
      <c r="EN8" s="109"/>
      <c r="EO8" s="109"/>
      <c r="EP8" s="109"/>
      <c r="EQ8" s="109"/>
      <c r="ER8" s="109"/>
      <c r="ES8" s="109"/>
      <c r="ET8" s="370"/>
      <c r="EU8" s="295">
        <f t="shared" si="3"/>
        <v>9.1842493643055079E-3</v>
      </c>
      <c r="EV8" s="208">
        <f t="shared" si="0"/>
        <v>2.6733189733164344E-4</v>
      </c>
      <c r="EW8" s="364">
        <f t="shared" ref="EW8:EW16" si="10">EV8/$EV$17*100</f>
        <v>4.3773001266206908</v>
      </c>
      <c r="EX8" s="155"/>
      <c r="EY8" s="155"/>
      <c r="EZ8" s="295">
        <f t="shared" si="4"/>
        <v>5.3289764411261764E-3</v>
      </c>
      <c r="FA8" s="288">
        <f t="shared" si="1"/>
        <v>-6.9743377429313388E-5</v>
      </c>
      <c r="FB8" s="284">
        <f t="shared" si="9"/>
        <v>-0.51588799083466497</v>
      </c>
      <c r="FC8" s="154"/>
      <c r="FD8" s="155"/>
      <c r="FE8" s="201">
        <f t="shared" si="5"/>
        <v>161.25163598855332</v>
      </c>
      <c r="FF8" s="201">
        <f t="shared" si="6"/>
        <v>166.92241132955874</v>
      </c>
      <c r="FG8" s="279">
        <f t="shared" si="7"/>
        <v>3.5167242218912875E-2</v>
      </c>
      <c r="FH8" s="323">
        <f t="shared" si="2"/>
        <v>6.522806467897513E-4</v>
      </c>
      <c r="FI8" s="282">
        <f t="shared" si="8"/>
        <v>1.7412568890786646</v>
      </c>
      <c r="FJ8" s="265"/>
      <c r="FK8" s="265"/>
      <c r="FL8" s="163"/>
      <c r="FM8" s="107"/>
      <c r="FN8" s="266"/>
      <c r="FO8" s="107"/>
      <c r="FP8" s="107"/>
      <c r="FQ8" s="107"/>
    </row>
    <row r="9" spans="3:175" ht="15.75" thickBot="1">
      <c r="C9" s="10">
        <v>132.5</v>
      </c>
      <c r="D9" s="11">
        <v>132.5</v>
      </c>
      <c r="E9" s="11">
        <v>132.5</v>
      </c>
      <c r="F9" s="11">
        <v>132.5</v>
      </c>
      <c r="G9" s="11">
        <v>132.5</v>
      </c>
      <c r="H9" s="11">
        <v>132.5</v>
      </c>
      <c r="I9" s="12">
        <v>132.47098712777134</v>
      </c>
      <c r="J9" s="12">
        <v>132.47098712777134</v>
      </c>
      <c r="K9" s="12">
        <v>132.47098712777134</v>
      </c>
      <c r="L9" s="13">
        <v>132.47098712777134</v>
      </c>
      <c r="M9" s="13">
        <v>132.47098712777134</v>
      </c>
      <c r="N9" s="50">
        <v>132.47098712777134</v>
      </c>
      <c r="O9" s="66">
        <v>5</v>
      </c>
      <c r="P9" s="85" t="s">
        <v>5</v>
      </c>
      <c r="Q9" s="89">
        <v>5.4300000000000001E-2</v>
      </c>
      <c r="R9" s="96">
        <v>138.46839650585895</v>
      </c>
      <c r="S9" s="91">
        <v>138.46839650585895</v>
      </c>
      <c r="T9" s="91">
        <v>138.46839650585895</v>
      </c>
      <c r="U9" s="91">
        <v>137.89274812453783</v>
      </c>
      <c r="V9" s="91">
        <v>137.28624544464702</v>
      </c>
      <c r="W9" s="91">
        <v>136.677327243208</v>
      </c>
      <c r="X9" s="91">
        <v>137.13309227184084</v>
      </c>
      <c r="Y9" s="91">
        <v>137.20671571287508</v>
      </c>
      <c r="Z9" s="91">
        <v>137.41924681126517</v>
      </c>
      <c r="AA9" s="91">
        <v>137.45310216251514</v>
      </c>
      <c r="AB9" s="91">
        <v>137.45310216251514</v>
      </c>
      <c r="AC9" s="91">
        <v>137.50218445653795</v>
      </c>
      <c r="AD9" s="96">
        <v>131.19</v>
      </c>
      <c r="AE9" s="91">
        <v>134.66</v>
      </c>
      <c r="AF9" s="91">
        <v>135.38999999999999</v>
      </c>
      <c r="AG9" s="91">
        <v>135.59</v>
      </c>
      <c r="AH9" s="91">
        <v>135.09</v>
      </c>
      <c r="AI9" s="91">
        <v>135.47999999999999</v>
      </c>
      <c r="AJ9" s="91">
        <v>136.94999999999999</v>
      </c>
      <c r="AK9" s="108">
        <v>136.69999999999999</v>
      </c>
      <c r="AL9" s="109">
        <v>136.9</v>
      </c>
      <c r="AM9" s="91">
        <v>137.33000000000001</v>
      </c>
      <c r="AN9" s="91">
        <v>137.69</v>
      </c>
      <c r="AO9" s="91">
        <v>137.69</v>
      </c>
      <c r="AP9" s="91">
        <v>136.09</v>
      </c>
      <c r="AQ9" s="96">
        <v>136.30000000000001</v>
      </c>
      <c r="AR9" s="91">
        <v>136.22</v>
      </c>
      <c r="AS9" s="91">
        <v>140.80000000000001</v>
      </c>
      <c r="AT9" s="91">
        <v>140.80000000000001</v>
      </c>
      <c r="AU9" s="91">
        <v>140.80000000000001</v>
      </c>
      <c r="AV9" s="91">
        <v>143.5</v>
      </c>
      <c r="AW9" s="108">
        <v>143.46</v>
      </c>
      <c r="AX9" s="109">
        <v>143.46</v>
      </c>
      <c r="AY9" s="109">
        <v>146.71</v>
      </c>
      <c r="AZ9" s="91">
        <v>146.63999999999999</v>
      </c>
      <c r="BA9" s="91">
        <v>145.52000000000001</v>
      </c>
      <c r="BB9" s="109">
        <v>146.28</v>
      </c>
      <c r="BC9" s="91">
        <v>146.19</v>
      </c>
      <c r="BD9" s="91">
        <v>146.19</v>
      </c>
      <c r="BE9" s="109">
        <v>146.96</v>
      </c>
      <c r="BF9" s="91">
        <v>147.01</v>
      </c>
      <c r="BG9" s="91">
        <v>146.96</v>
      </c>
      <c r="BH9" s="109">
        <v>147.1</v>
      </c>
      <c r="BI9" s="109">
        <v>147.1</v>
      </c>
      <c r="BJ9" s="109">
        <v>147.1</v>
      </c>
      <c r="BK9" s="109">
        <v>150.15</v>
      </c>
      <c r="BL9" s="109">
        <v>150.15</v>
      </c>
      <c r="BM9" s="109">
        <v>150.15</v>
      </c>
      <c r="BN9" s="109">
        <v>154.85</v>
      </c>
      <c r="BO9" s="102">
        <v>154.85</v>
      </c>
      <c r="BP9" s="91">
        <v>154.88999999999999</v>
      </c>
      <c r="BQ9" s="109">
        <v>155.4</v>
      </c>
      <c r="BR9" s="91">
        <v>155.27000000000001</v>
      </c>
      <c r="BS9" s="91">
        <v>155.27000000000001</v>
      </c>
      <c r="BT9" s="109">
        <v>156.32</v>
      </c>
      <c r="BU9" s="109">
        <v>156.13999999999999</v>
      </c>
      <c r="BV9" s="109">
        <v>156.13999999999999</v>
      </c>
      <c r="BW9" s="109">
        <v>156.09</v>
      </c>
      <c r="BX9" s="109">
        <v>156.09</v>
      </c>
      <c r="BY9" s="109">
        <v>156.09</v>
      </c>
      <c r="BZ9" s="109">
        <v>158.05000000000001</v>
      </c>
      <c r="CA9" s="102">
        <v>158.01</v>
      </c>
      <c r="CB9" s="91">
        <v>158.01</v>
      </c>
      <c r="CC9" s="109">
        <v>157.96</v>
      </c>
      <c r="CD9" s="91">
        <v>157.96</v>
      </c>
      <c r="CE9" s="91">
        <v>157.96</v>
      </c>
      <c r="CF9" s="109">
        <v>157.99</v>
      </c>
      <c r="CG9" s="109">
        <v>157.99</v>
      </c>
      <c r="CH9" s="109">
        <v>157.99</v>
      </c>
      <c r="CI9" s="109">
        <v>157.99</v>
      </c>
      <c r="CJ9" s="109">
        <v>158.02000000000001</v>
      </c>
      <c r="CK9" s="109">
        <v>158.02000000000001</v>
      </c>
      <c r="CL9" s="109">
        <v>158.07</v>
      </c>
      <c r="CM9" s="102">
        <v>158.07</v>
      </c>
      <c r="CN9" s="91">
        <v>158.07</v>
      </c>
      <c r="CO9" s="146">
        <v>158.25</v>
      </c>
      <c r="CP9" s="91">
        <v>158.71</v>
      </c>
      <c r="CQ9" s="91">
        <v>158.93</v>
      </c>
      <c r="CR9" s="146">
        <v>163.54</v>
      </c>
      <c r="CS9" s="146">
        <v>167.19</v>
      </c>
      <c r="CT9" s="162">
        <v>166.76</v>
      </c>
      <c r="CU9" s="146">
        <v>162.4</v>
      </c>
      <c r="CV9" s="146">
        <v>162.54</v>
      </c>
      <c r="CW9" s="109">
        <v>163.19999999999999</v>
      </c>
      <c r="CX9" s="109">
        <v>163.56</v>
      </c>
      <c r="CY9" s="109">
        <v>162.80000000000001</v>
      </c>
      <c r="CZ9" s="109">
        <v>163.35</v>
      </c>
      <c r="DA9" s="109">
        <v>163.63999999999999</v>
      </c>
      <c r="DB9" s="109">
        <v>163.9</v>
      </c>
      <c r="DC9" s="109">
        <v>164.73</v>
      </c>
      <c r="DD9" s="109">
        <v>164.91</v>
      </c>
      <c r="DE9" s="109">
        <v>169.98</v>
      </c>
      <c r="DF9" s="109">
        <v>169.85</v>
      </c>
      <c r="DG9" s="109">
        <v>169.85</v>
      </c>
      <c r="DH9" s="109">
        <v>169.92</v>
      </c>
      <c r="DI9" s="109">
        <v>169.92</v>
      </c>
      <c r="DJ9" s="109">
        <v>170.82</v>
      </c>
      <c r="DK9" s="109">
        <v>170.79</v>
      </c>
      <c r="DL9" s="109">
        <v>170.79</v>
      </c>
      <c r="DM9" s="109">
        <v>166.39</v>
      </c>
      <c r="DN9" s="109">
        <v>166.36</v>
      </c>
      <c r="DO9" s="109">
        <v>165.99</v>
      </c>
      <c r="DP9" s="109">
        <v>167.45</v>
      </c>
      <c r="DQ9" s="109">
        <v>173.41</v>
      </c>
      <c r="DR9" s="109">
        <v>174.29</v>
      </c>
      <c r="DS9" s="109">
        <v>168.89</v>
      </c>
      <c r="DT9" s="109">
        <v>167.7</v>
      </c>
      <c r="DU9" s="109">
        <v>167.67</v>
      </c>
      <c r="DV9" s="109">
        <v>170.45</v>
      </c>
      <c r="DW9" s="109">
        <v>170.85</v>
      </c>
      <c r="DX9" s="109">
        <v>170.83752155303901</v>
      </c>
      <c r="DY9" s="109">
        <v>171.23</v>
      </c>
      <c r="DZ9" s="109">
        <v>172.66151909999999</v>
      </c>
      <c r="EA9" s="109">
        <v>172.6576924</v>
      </c>
      <c r="EB9" s="109">
        <v>171.5768099</v>
      </c>
      <c r="EC9" s="109">
        <v>172.37442730000001</v>
      </c>
      <c r="ED9" s="109">
        <v>170.6074715</v>
      </c>
      <c r="EE9" s="109">
        <v>178.9294481</v>
      </c>
      <c r="EF9" s="109">
        <v>180.67971470000001</v>
      </c>
      <c r="EG9" s="109">
        <v>176.60779953002901</v>
      </c>
      <c r="EH9" s="109">
        <v>174.4764328</v>
      </c>
      <c r="EI9" s="109">
        <v>178.12718150000001</v>
      </c>
      <c r="EJ9" s="109">
        <v>181.41580819999999</v>
      </c>
      <c r="EK9" s="109">
        <v>178.63465550000001</v>
      </c>
      <c r="EL9" s="109"/>
      <c r="EM9" s="109"/>
      <c r="EN9" s="109"/>
      <c r="EO9" s="109"/>
      <c r="EP9" s="109"/>
      <c r="EQ9" s="109"/>
      <c r="ER9" s="109"/>
      <c r="ES9" s="109"/>
      <c r="ET9" s="370"/>
      <c r="EU9" s="295">
        <f t="shared" si="3"/>
        <v>-1.5330266571554341E-2</v>
      </c>
      <c r="EV9" s="208">
        <f t="shared" si="0"/>
        <v>9.5809601519054497E-4</v>
      </c>
      <c r="EW9" s="364">
        <f t="shared" si="10"/>
        <v>15.687891532844528</v>
      </c>
      <c r="EX9" s="155"/>
      <c r="EY9" s="155"/>
      <c r="EZ9" s="295">
        <f t="shared" si="4"/>
        <v>1.1476593759532028E-2</v>
      </c>
      <c r="FA9" s="288">
        <f t="shared" si="1"/>
        <v>1.411066108933161E-3</v>
      </c>
      <c r="FB9" s="284">
        <f t="shared" si="9"/>
        <v>10.437579691494207</v>
      </c>
      <c r="FC9" s="154"/>
      <c r="FD9" s="155"/>
      <c r="FE9" s="201">
        <f t="shared" si="5"/>
        <v>169.59396012941991</v>
      </c>
      <c r="FF9" s="201">
        <f t="shared" si="6"/>
        <v>175.72908004416908</v>
      </c>
      <c r="FG9" s="279">
        <f t="shared" si="7"/>
        <v>3.6175344393558406E-2</v>
      </c>
      <c r="FH9" s="323">
        <f t="shared" si="2"/>
        <v>1.887638812017117E-3</v>
      </c>
      <c r="FI9" s="282">
        <f t="shared" si="8"/>
        <v>5.0390335842303813</v>
      </c>
      <c r="FJ9" s="265"/>
      <c r="FK9" s="265"/>
      <c r="FL9" s="163"/>
      <c r="FM9" s="107"/>
      <c r="FN9" s="266"/>
      <c r="FO9" s="107"/>
      <c r="FP9" s="107"/>
      <c r="FQ9" s="107"/>
    </row>
    <row r="10" spans="3:175" ht="15.75" thickBot="1">
      <c r="C10" s="10">
        <v>153</v>
      </c>
      <c r="D10" s="11">
        <v>153</v>
      </c>
      <c r="E10" s="11">
        <v>153</v>
      </c>
      <c r="F10" s="11">
        <v>156.69999999999999</v>
      </c>
      <c r="G10" s="11">
        <v>156.69999999999999</v>
      </c>
      <c r="H10" s="11">
        <v>156.69999999999999</v>
      </c>
      <c r="I10" s="12">
        <v>156.68502789862285</v>
      </c>
      <c r="J10" s="12">
        <v>156.68502789862285</v>
      </c>
      <c r="K10" s="12">
        <v>156.68502789862285</v>
      </c>
      <c r="L10" s="13">
        <v>156.68502789862285</v>
      </c>
      <c r="M10" s="13">
        <v>156.68502789862285</v>
      </c>
      <c r="N10" s="50">
        <v>156.68502789862285</v>
      </c>
      <c r="O10" s="66">
        <v>6</v>
      </c>
      <c r="P10" s="85" t="s">
        <v>6</v>
      </c>
      <c r="Q10" s="89">
        <v>5.5800000000000002E-2</v>
      </c>
      <c r="R10" s="96">
        <v>152.08568928346961</v>
      </c>
      <c r="S10" s="91">
        <v>152.08568928346961</v>
      </c>
      <c r="T10" s="91">
        <v>152.08568928346961</v>
      </c>
      <c r="U10" s="91">
        <v>152.08568928346961</v>
      </c>
      <c r="V10" s="91">
        <v>152.08568928346961</v>
      </c>
      <c r="W10" s="91">
        <v>152.08568928346961</v>
      </c>
      <c r="X10" s="91">
        <v>152.51413955084567</v>
      </c>
      <c r="Y10" s="91">
        <v>152.51413955084567</v>
      </c>
      <c r="Z10" s="91">
        <v>152.51413955084567</v>
      </c>
      <c r="AA10" s="91">
        <v>152.51413955084567</v>
      </c>
      <c r="AB10" s="91">
        <v>152.51413955084567</v>
      </c>
      <c r="AC10" s="91">
        <v>152.51413955084567</v>
      </c>
      <c r="AD10" s="96">
        <v>151.54</v>
      </c>
      <c r="AE10" s="91">
        <v>151.16</v>
      </c>
      <c r="AF10" s="91">
        <v>151.15</v>
      </c>
      <c r="AG10" s="91">
        <v>152.59</v>
      </c>
      <c r="AH10" s="91">
        <v>152.31</v>
      </c>
      <c r="AI10" s="91">
        <v>152.31</v>
      </c>
      <c r="AJ10" s="91">
        <v>153.11000000000001</v>
      </c>
      <c r="AK10" s="108">
        <v>153.11000000000001</v>
      </c>
      <c r="AL10" s="109">
        <v>153.11000000000001</v>
      </c>
      <c r="AM10" s="91">
        <v>154</v>
      </c>
      <c r="AN10" s="91">
        <v>154</v>
      </c>
      <c r="AO10" s="91">
        <v>154</v>
      </c>
      <c r="AP10" s="91">
        <v>155.57</v>
      </c>
      <c r="AQ10" s="96">
        <v>155.57</v>
      </c>
      <c r="AR10" s="91">
        <v>155.57</v>
      </c>
      <c r="AS10" s="91">
        <v>164.56</v>
      </c>
      <c r="AT10" s="91">
        <v>164.56</v>
      </c>
      <c r="AU10" s="91">
        <v>164.56</v>
      </c>
      <c r="AV10" s="91">
        <v>167.3</v>
      </c>
      <c r="AW10" s="108">
        <v>167.3</v>
      </c>
      <c r="AX10" s="109">
        <v>167.3</v>
      </c>
      <c r="AY10" s="109">
        <v>169.07</v>
      </c>
      <c r="AZ10" s="91">
        <v>169.07</v>
      </c>
      <c r="BA10" s="91">
        <v>169.07</v>
      </c>
      <c r="BB10" s="109">
        <v>173.19</v>
      </c>
      <c r="BC10" s="91">
        <v>173.19</v>
      </c>
      <c r="BD10" s="91">
        <v>173.19</v>
      </c>
      <c r="BE10" s="109">
        <v>182.08</v>
      </c>
      <c r="BF10" s="91">
        <v>182.08</v>
      </c>
      <c r="BG10" s="91">
        <v>182.08</v>
      </c>
      <c r="BH10" s="109">
        <v>182</v>
      </c>
      <c r="BI10" s="109">
        <v>182</v>
      </c>
      <c r="BJ10" s="109">
        <v>182</v>
      </c>
      <c r="BK10" s="109">
        <v>184.2</v>
      </c>
      <c r="BL10" s="109">
        <v>184.2</v>
      </c>
      <c r="BM10" s="109">
        <v>184.2</v>
      </c>
      <c r="BN10" s="139">
        <v>189.32</v>
      </c>
      <c r="BO10" s="102">
        <v>189.32</v>
      </c>
      <c r="BP10" s="102">
        <v>189.32</v>
      </c>
      <c r="BQ10" s="109">
        <v>189.97</v>
      </c>
      <c r="BR10" s="91">
        <v>189.97</v>
      </c>
      <c r="BS10" s="91">
        <v>189.97</v>
      </c>
      <c r="BT10" s="109">
        <v>190.29</v>
      </c>
      <c r="BU10" s="109">
        <v>190.29</v>
      </c>
      <c r="BV10" s="109">
        <v>190.29</v>
      </c>
      <c r="BW10" s="109">
        <v>190.72</v>
      </c>
      <c r="BX10" s="109">
        <v>190.72</v>
      </c>
      <c r="BY10" s="109">
        <v>190.72</v>
      </c>
      <c r="BZ10" s="139">
        <v>192.6</v>
      </c>
      <c r="CA10" s="102">
        <v>192.6</v>
      </c>
      <c r="CB10" s="102">
        <v>192.6</v>
      </c>
      <c r="CC10" s="109">
        <v>193.75</v>
      </c>
      <c r="CD10" s="91">
        <v>193.75</v>
      </c>
      <c r="CE10" s="91">
        <v>193.75</v>
      </c>
      <c r="CF10" s="109">
        <v>194.2</v>
      </c>
      <c r="CG10" s="109">
        <v>194.2</v>
      </c>
      <c r="CH10" s="109">
        <v>194.2</v>
      </c>
      <c r="CI10" s="109">
        <v>195.14</v>
      </c>
      <c r="CJ10" s="109">
        <v>195.14</v>
      </c>
      <c r="CK10" s="109">
        <v>195.14</v>
      </c>
      <c r="CL10" s="139">
        <v>195.14</v>
      </c>
      <c r="CM10" s="102">
        <v>195.14</v>
      </c>
      <c r="CN10" s="102">
        <v>195.14</v>
      </c>
      <c r="CO10" s="146">
        <v>195.14</v>
      </c>
      <c r="CP10" s="91">
        <v>195.76</v>
      </c>
      <c r="CQ10" s="91">
        <v>195.76</v>
      </c>
      <c r="CR10" s="146">
        <v>196.13</v>
      </c>
      <c r="CS10" s="146">
        <v>196.32</v>
      </c>
      <c r="CT10" s="146">
        <v>197.07</v>
      </c>
      <c r="CU10" s="146">
        <v>197.07</v>
      </c>
      <c r="CV10" s="146">
        <v>197.13</v>
      </c>
      <c r="CW10" s="109">
        <v>197.13</v>
      </c>
      <c r="CX10" s="109">
        <v>201.58</v>
      </c>
      <c r="CY10" s="109">
        <v>201.58</v>
      </c>
      <c r="CZ10" s="109">
        <v>201.58</v>
      </c>
      <c r="DA10" s="109">
        <v>201.63</v>
      </c>
      <c r="DB10" s="109">
        <v>201.73</v>
      </c>
      <c r="DC10" s="109">
        <v>202.15</v>
      </c>
      <c r="DD10" s="109">
        <v>203.22</v>
      </c>
      <c r="DE10" s="109">
        <v>203.22</v>
      </c>
      <c r="DF10" s="109">
        <v>203.22</v>
      </c>
      <c r="DG10" s="109">
        <v>203.45</v>
      </c>
      <c r="DH10" s="109">
        <v>204.24</v>
      </c>
      <c r="DI10" s="109">
        <v>204.24</v>
      </c>
      <c r="DJ10" s="109">
        <v>203.81</v>
      </c>
      <c r="DK10" s="109">
        <v>204.7</v>
      </c>
      <c r="DL10" s="109">
        <v>206.47</v>
      </c>
      <c r="DM10" s="109">
        <v>206.64</v>
      </c>
      <c r="DN10" s="109">
        <v>207.03</v>
      </c>
      <c r="DO10" s="109">
        <v>213.02</v>
      </c>
      <c r="DP10" s="109">
        <v>216.21</v>
      </c>
      <c r="DQ10" s="109">
        <v>219.44</v>
      </c>
      <c r="DR10" s="109">
        <v>220.27</v>
      </c>
      <c r="DS10" s="109">
        <v>220.07</v>
      </c>
      <c r="DT10" s="109">
        <v>220.34</v>
      </c>
      <c r="DU10" s="109">
        <v>224.62</v>
      </c>
      <c r="DV10" s="109">
        <v>221.52</v>
      </c>
      <c r="DW10" s="109">
        <v>221.24</v>
      </c>
      <c r="DX10" s="109">
        <v>223.30524921417199</v>
      </c>
      <c r="DY10" s="109">
        <v>225.17</v>
      </c>
      <c r="DZ10" s="109">
        <v>230.08019920000001</v>
      </c>
      <c r="EA10" s="109">
        <v>225.51906109999999</v>
      </c>
      <c r="EB10" s="109">
        <v>225.42917729999999</v>
      </c>
      <c r="EC10" s="109">
        <v>226.5889645</v>
      </c>
      <c r="ED10" s="109">
        <v>228.87532709999999</v>
      </c>
      <c r="EE10" s="109">
        <v>227.49679090000001</v>
      </c>
      <c r="EF10" s="109">
        <v>235.81736090000001</v>
      </c>
      <c r="EG10" s="109">
        <v>229.28013801574701</v>
      </c>
      <c r="EH10" s="109">
        <v>235.2799177</v>
      </c>
      <c r="EI10" s="109">
        <v>235.4179144</v>
      </c>
      <c r="EJ10" s="109">
        <v>238.0146503</v>
      </c>
      <c r="EK10" s="109">
        <v>241.35644439999999</v>
      </c>
      <c r="EL10" s="109"/>
      <c r="EM10" s="109"/>
      <c r="EN10" s="109"/>
      <c r="EO10" s="109"/>
      <c r="EP10" s="109"/>
      <c r="EQ10" s="109"/>
      <c r="ER10" s="109"/>
      <c r="ES10" s="109"/>
      <c r="ET10" s="370"/>
      <c r="EU10" s="295">
        <f t="shared" si="3"/>
        <v>1.4040287418391584E-2</v>
      </c>
      <c r="EV10" s="208">
        <f t="shared" si="0"/>
        <v>7.774216070667656E-4</v>
      </c>
      <c r="EW10" s="364">
        <f t="shared" si="10"/>
        <v>12.729523610979168</v>
      </c>
      <c r="EX10" s="155"/>
      <c r="EY10" s="155"/>
      <c r="EZ10" s="295">
        <f t="shared" si="4"/>
        <v>5.2670529984693015E-2</v>
      </c>
      <c r="FA10" s="288">
        <f t="shared" si="1"/>
        <v>2.6342388364956142E-3</v>
      </c>
      <c r="FB10" s="284">
        <f t="shared" si="9"/>
        <v>19.485322203039555</v>
      </c>
      <c r="FC10" s="154"/>
      <c r="FD10" s="155"/>
      <c r="FE10" s="201">
        <f t="shared" si="5"/>
        <v>219.35293743451436</v>
      </c>
      <c r="FF10" s="201">
        <f t="shared" si="6"/>
        <v>231.59632881797893</v>
      </c>
      <c r="FG10" s="387">
        <f t="shared" si="7"/>
        <v>5.5815944507785265E-2</v>
      </c>
      <c r="FH10" s="323">
        <f t="shared" si="2"/>
        <v>3.8710782012602971E-3</v>
      </c>
      <c r="FI10" s="377">
        <f t="shared" si="8"/>
        <v>10.333805884446862</v>
      </c>
      <c r="FJ10" s="265"/>
      <c r="FK10" s="265"/>
      <c r="FL10" s="6"/>
      <c r="FM10" s="107"/>
      <c r="FN10" s="266"/>
      <c r="FO10" s="107"/>
      <c r="FP10" s="107"/>
      <c r="FQ10" s="107"/>
    </row>
    <row r="11" spans="3:175" ht="15.75" thickBot="1">
      <c r="C11" s="10">
        <v>115.9</v>
      </c>
      <c r="D11" s="11">
        <v>115.9</v>
      </c>
      <c r="E11" s="11">
        <v>115.9</v>
      </c>
      <c r="F11" s="11">
        <v>115.9</v>
      </c>
      <c r="G11" s="11">
        <v>115.9</v>
      </c>
      <c r="H11" s="11">
        <v>115.9</v>
      </c>
      <c r="I11" s="12">
        <v>115.94684374434925</v>
      </c>
      <c r="J11" s="12">
        <v>115.94684374434925</v>
      </c>
      <c r="K11" s="12">
        <v>115.94684374434925</v>
      </c>
      <c r="L11" s="13">
        <v>115.94684374434924</v>
      </c>
      <c r="M11" s="13">
        <v>115.94684374434924</v>
      </c>
      <c r="N11" s="50">
        <v>115.94684374434924</v>
      </c>
      <c r="O11" s="66">
        <v>7</v>
      </c>
      <c r="P11" s="85" t="s">
        <v>7</v>
      </c>
      <c r="Q11" s="89">
        <v>0.10539999999999999</v>
      </c>
      <c r="R11" s="96">
        <v>120.0953131146789</v>
      </c>
      <c r="S11" s="91">
        <v>120.0953131146789</v>
      </c>
      <c r="T11" s="91">
        <v>120.0953131146789</v>
      </c>
      <c r="U11" s="91">
        <v>120.0953131146789</v>
      </c>
      <c r="V11" s="91">
        <v>120.0953131146789</v>
      </c>
      <c r="W11" s="91">
        <v>120.0953131146789</v>
      </c>
      <c r="X11" s="91">
        <v>121.11142861241063</v>
      </c>
      <c r="Y11" s="91">
        <v>121.11142861241063</v>
      </c>
      <c r="Z11" s="91">
        <v>121.11142861241063</v>
      </c>
      <c r="AA11" s="91">
        <v>121.16988525196942</v>
      </c>
      <c r="AB11" s="91">
        <v>121.16988525196942</v>
      </c>
      <c r="AC11" s="91">
        <v>121.16988525196942</v>
      </c>
      <c r="AD11" s="96">
        <v>115.56</v>
      </c>
      <c r="AE11" s="91">
        <v>118.16</v>
      </c>
      <c r="AF11" s="91">
        <v>118.23</v>
      </c>
      <c r="AG11" s="91">
        <v>118.07</v>
      </c>
      <c r="AH11" s="91">
        <v>118.07</v>
      </c>
      <c r="AI11" s="91">
        <v>118.07</v>
      </c>
      <c r="AJ11" s="91">
        <v>119.44</v>
      </c>
      <c r="AK11" s="108">
        <v>119.41</v>
      </c>
      <c r="AL11" s="109">
        <v>119.41</v>
      </c>
      <c r="AM11" s="91">
        <v>120.06</v>
      </c>
      <c r="AN11" s="91">
        <v>120.06</v>
      </c>
      <c r="AO11" s="91">
        <v>120.08</v>
      </c>
      <c r="AP11" s="91">
        <v>122.04</v>
      </c>
      <c r="AQ11" s="96">
        <v>122.04</v>
      </c>
      <c r="AR11" s="91">
        <v>122.04</v>
      </c>
      <c r="AS11" s="91">
        <v>125.2</v>
      </c>
      <c r="AT11" s="91">
        <v>125.2</v>
      </c>
      <c r="AU11" s="91">
        <v>125.2</v>
      </c>
      <c r="AV11" s="91">
        <v>127.1</v>
      </c>
      <c r="AW11" s="108">
        <v>127.1</v>
      </c>
      <c r="AX11" s="109">
        <v>127.1</v>
      </c>
      <c r="AY11" s="109">
        <v>130.5</v>
      </c>
      <c r="AZ11" s="91">
        <v>130.5</v>
      </c>
      <c r="BA11" s="91">
        <v>130.5</v>
      </c>
      <c r="BB11" s="109">
        <v>133.96</v>
      </c>
      <c r="BC11" s="91">
        <v>133.96</v>
      </c>
      <c r="BD11" s="91">
        <v>133.96</v>
      </c>
      <c r="BE11" s="109">
        <v>137.05000000000001</v>
      </c>
      <c r="BF11" s="91">
        <v>137.05000000000001</v>
      </c>
      <c r="BG11" s="91">
        <v>137.05000000000001</v>
      </c>
      <c r="BH11" s="109">
        <v>137.80000000000001</v>
      </c>
      <c r="BI11" s="109">
        <v>137.80000000000001</v>
      </c>
      <c r="BJ11" s="109">
        <v>137.80000000000001</v>
      </c>
      <c r="BK11" s="109">
        <v>139.4</v>
      </c>
      <c r="BL11" s="109">
        <v>141.6</v>
      </c>
      <c r="BM11" s="109">
        <v>142.5</v>
      </c>
      <c r="BN11" s="109">
        <v>143.37</v>
      </c>
      <c r="BO11" s="102">
        <v>143.37</v>
      </c>
      <c r="BP11" s="91">
        <v>143.37</v>
      </c>
      <c r="BQ11" s="109">
        <v>143.79</v>
      </c>
      <c r="BR11" s="91">
        <v>143.79</v>
      </c>
      <c r="BS11" s="91">
        <v>143.79</v>
      </c>
      <c r="BT11" s="109">
        <v>144.53</v>
      </c>
      <c r="BU11" s="109">
        <v>144.53</v>
      </c>
      <c r="BV11" s="109">
        <v>144.53</v>
      </c>
      <c r="BW11" s="109">
        <v>144.66999999999999</v>
      </c>
      <c r="BX11" s="109">
        <v>144.66999999999999</v>
      </c>
      <c r="BY11" s="109">
        <v>144.66999999999999</v>
      </c>
      <c r="BZ11" s="109">
        <v>148.09</v>
      </c>
      <c r="CA11" s="102">
        <v>148.09</v>
      </c>
      <c r="CB11" s="91">
        <v>148.09</v>
      </c>
      <c r="CC11" s="109">
        <v>149.33000000000001</v>
      </c>
      <c r="CD11" s="91">
        <v>149.33000000000001</v>
      </c>
      <c r="CE11" s="91">
        <v>149.33000000000001</v>
      </c>
      <c r="CF11" s="109">
        <v>150.51</v>
      </c>
      <c r="CG11" s="109">
        <v>150.51</v>
      </c>
      <c r="CH11" s="109">
        <v>150.51</v>
      </c>
      <c r="CI11" s="109">
        <v>151.15</v>
      </c>
      <c r="CJ11" s="109">
        <v>151.15</v>
      </c>
      <c r="CK11" s="109">
        <v>151.15</v>
      </c>
      <c r="CL11" s="109">
        <v>151.78</v>
      </c>
      <c r="CM11" s="102">
        <v>151.78</v>
      </c>
      <c r="CN11" s="91">
        <v>151.78</v>
      </c>
      <c r="CO11" s="146">
        <v>153.52000000000001</v>
      </c>
      <c r="CP11" s="91">
        <v>155.22</v>
      </c>
      <c r="CQ11" s="91">
        <v>155.25</v>
      </c>
      <c r="CR11" s="146">
        <v>160.94999999999999</v>
      </c>
      <c r="CS11" s="146">
        <v>165.08</v>
      </c>
      <c r="CT11" s="146">
        <v>166.72</v>
      </c>
      <c r="CU11" s="146">
        <v>169.37</v>
      </c>
      <c r="CV11" s="146">
        <v>171.09</v>
      </c>
      <c r="CW11" s="109">
        <v>173.21</v>
      </c>
      <c r="CX11" s="109">
        <v>174.99</v>
      </c>
      <c r="CY11" s="109">
        <v>175.76</v>
      </c>
      <c r="CZ11" s="109">
        <v>176.83</v>
      </c>
      <c r="DA11" s="109">
        <v>179.54</v>
      </c>
      <c r="DB11" s="109">
        <v>182.96</v>
      </c>
      <c r="DC11" s="109">
        <v>184.4</v>
      </c>
      <c r="DD11" s="109">
        <v>185.74</v>
      </c>
      <c r="DE11" s="109">
        <v>185.74</v>
      </c>
      <c r="DF11" s="109">
        <v>185.74</v>
      </c>
      <c r="DG11" s="109">
        <v>185.89</v>
      </c>
      <c r="DH11" s="109">
        <v>185.89</v>
      </c>
      <c r="DI11" s="109">
        <v>185.89</v>
      </c>
      <c r="DJ11" s="109">
        <v>186.03</v>
      </c>
      <c r="DK11" s="109">
        <v>188.38</v>
      </c>
      <c r="DL11" s="109">
        <v>188.3</v>
      </c>
      <c r="DM11" s="109">
        <v>188.46</v>
      </c>
      <c r="DN11" s="109">
        <v>188.46</v>
      </c>
      <c r="DO11" s="109">
        <v>188.46</v>
      </c>
      <c r="DP11" s="109">
        <v>196.52</v>
      </c>
      <c r="DQ11" s="109">
        <v>206.05</v>
      </c>
      <c r="DR11" s="109">
        <v>206.03</v>
      </c>
      <c r="DS11" s="109">
        <v>203.82</v>
      </c>
      <c r="DT11" s="109">
        <v>204.58</v>
      </c>
      <c r="DU11" s="109">
        <v>209.13</v>
      </c>
      <c r="DV11" s="109">
        <v>217.64</v>
      </c>
      <c r="DW11" s="109">
        <v>221.93</v>
      </c>
      <c r="DX11" s="109">
        <v>221.926164627075</v>
      </c>
      <c r="DY11" s="109">
        <v>221.89</v>
      </c>
      <c r="DZ11" s="109">
        <v>199.79164599999999</v>
      </c>
      <c r="EA11" s="109">
        <v>224.2264509</v>
      </c>
      <c r="EB11" s="109">
        <v>222.06921579999999</v>
      </c>
      <c r="EC11" s="109">
        <v>228.63011359999999</v>
      </c>
      <c r="ED11" s="109">
        <v>229.91409300000001</v>
      </c>
      <c r="EE11" s="109">
        <v>232.9600811</v>
      </c>
      <c r="EF11" s="109">
        <v>233.46006869999999</v>
      </c>
      <c r="EG11" s="109">
        <v>232.786273956298</v>
      </c>
      <c r="EH11" s="109">
        <v>236.70473100000001</v>
      </c>
      <c r="EI11" s="109">
        <v>236.68537140000001</v>
      </c>
      <c r="EJ11" s="109">
        <v>236.33587360000001</v>
      </c>
      <c r="EK11" s="109">
        <v>236.8114233</v>
      </c>
      <c r="EL11" s="109"/>
      <c r="EM11" s="109"/>
      <c r="EN11" s="109"/>
      <c r="EO11" s="109"/>
      <c r="EP11" s="109"/>
      <c r="EQ11" s="109"/>
      <c r="ER11" s="109"/>
      <c r="ES11" s="109"/>
      <c r="ET11" s="370"/>
      <c r="EU11" s="295">
        <f t="shared" si="3"/>
        <v>2.0121773844832269E-3</v>
      </c>
      <c r="EV11" s="208">
        <f t="shared" si="0"/>
        <v>-1.9764220162444082E-4</v>
      </c>
      <c r="EW11" s="364">
        <f t="shared" si="10"/>
        <v>-3.236199057544535</v>
      </c>
      <c r="EX11" s="155"/>
      <c r="EY11" s="155"/>
      <c r="EZ11" s="295">
        <f t="shared" si="4"/>
        <v>1.7291179910623233E-2</v>
      </c>
      <c r="FA11" s="288">
        <f t="shared" si="1"/>
        <v>2.0220983385547237E-3</v>
      </c>
      <c r="FB11" s="289">
        <f>FA11/$FA$17*100</f>
        <v>14.957352046857711</v>
      </c>
      <c r="FC11" s="154"/>
      <c r="FD11" s="155"/>
      <c r="FE11" s="201">
        <f t="shared" si="5"/>
        <v>207.20301371892288</v>
      </c>
      <c r="FF11" s="201">
        <f t="shared" si="6"/>
        <v>229.19794519635818</v>
      </c>
      <c r="FG11" s="387">
        <f t="shared" si="7"/>
        <v>0.10615160022369219</v>
      </c>
      <c r="FH11" s="323">
        <f t="shared" si="2"/>
        <v>1.3135881962171587E-2</v>
      </c>
      <c r="FI11" s="377">
        <f t="shared" si="8"/>
        <v>35.066110075971714</v>
      </c>
      <c r="FJ11" s="265"/>
      <c r="FK11" s="265"/>
      <c r="FL11" s="163"/>
      <c r="FM11" s="107"/>
      <c r="FN11" s="266"/>
      <c r="FO11" s="107"/>
      <c r="FP11" s="107"/>
      <c r="FQ11" s="107"/>
    </row>
    <row r="12" spans="3:175" ht="15.75" thickBot="1">
      <c r="C12" s="10">
        <v>93.6</v>
      </c>
      <c r="D12" s="11">
        <v>93.6</v>
      </c>
      <c r="E12" s="11">
        <v>93.6</v>
      </c>
      <c r="F12" s="11">
        <v>93.6</v>
      </c>
      <c r="G12" s="11">
        <v>93.6</v>
      </c>
      <c r="H12" s="11">
        <v>93.6</v>
      </c>
      <c r="I12" s="14">
        <v>93.593095154293138</v>
      </c>
      <c r="J12" s="14">
        <v>93.593095154293138</v>
      </c>
      <c r="K12" s="14">
        <v>93.593095154293138</v>
      </c>
      <c r="L12" s="13">
        <v>93.593095154293152</v>
      </c>
      <c r="M12" s="13">
        <v>93.593095154293152</v>
      </c>
      <c r="N12" s="50">
        <v>93.593095154293152</v>
      </c>
      <c r="O12" s="66">
        <v>8</v>
      </c>
      <c r="P12" s="85" t="s">
        <v>8</v>
      </c>
      <c r="Q12" s="89">
        <v>1.06E-2</v>
      </c>
      <c r="R12" s="96">
        <v>113.38483081326576</v>
      </c>
      <c r="S12" s="91">
        <v>113.38483081326576</v>
      </c>
      <c r="T12" s="91">
        <v>113.38483081326576</v>
      </c>
      <c r="U12" s="91">
        <v>114.04227736380329</v>
      </c>
      <c r="V12" s="91">
        <v>115.35717046487837</v>
      </c>
      <c r="W12" s="91">
        <v>115.35717046487837</v>
      </c>
      <c r="X12" s="91">
        <v>115.35717046487837</v>
      </c>
      <c r="Y12" s="91">
        <v>115.35717046487837</v>
      </c>
      <c r="Z12" s="91">
        <v>115.35717046487837</v>
      </c>
      <c r="AA12" s="91">
        <v>115.6083001960348</v>
      </c>
      <c r="AB12" s="91">
        <v>116.22181082083348</v>
      </c>
      <c r="AC12" s="91">
        <v>116.22181082083348</v>
      </c>
      <c r="AD12" s="96">
        <v>111.72</v>
      </c>
      <c r="AE12" s="91">
        <v>114.3</v>
      </c>
      <c r="AF12" s="91">
        <v>115.57</v>
      </c>
      <c r="AG12" s="91">
        <v>115.78</v>
      </c>
      <c r="AH12" s="91">
        <v>116.07</v>
      </c>
      <c r="AI12" s="91">
        <v>116.07</v>
      </c>
      <c r="AJ12" s="91">
        <v>117.43</v>
      </c>
      <c r="AK12" s="108">
        <v>117.34</v>
      </c>
      <c r="AL12" s="109">
        <v>117.34</v>
      </c>
      <c r="AM12" s="91">
        <v>118.15</v>
      </c>
      <c r="AN12" s="91">
        <v>118.15</v>
      </c>
      <c r="AO12" s="91">
        <v>118.15</v>
      </c>
      <c r="AP12" s="91">
        <v>119.29</v>
      </c>
      <c r="AQ12" s="96">
        <v>119.29</v>
      </c>
      <c r="AR12" s="91">
        <v>119.29</v>
      </c>
      <c r="AS12" s="91">
        <v>119.93</v>
      </c>
      <c r="AT12" s="91">
        <v>119.93</v>
      </c>
      <c r="AU12" s="91">
        <v>119.93</v>
      </c>
      <c r="AV12" s="91">
        <v>122.45</v>
      </c>
      <c r="AW12" s="108">
        <v>122.45</v>
      </c>
      <c r="AX12" s="109">
        <v>122.45</v>
      </c>
      <c r="AY12" s="109">
        <v>123.33</v>
      </c>
      <c r="AZ12" s="91">
        <v>123.33</v>
      </c>
      <c r="BA12" s="91">
        <v>123.33</v>
      </c>
      <c r="BB12" s="109">
        <v>123.46</v>
      </c>
      <c r="BC12" s="91">
        <v>123.46</v>
      </c>
      <c r="BD12" s="91">
        <v>123.46</v>
      </c>
      <c r="BE12" s="109">
        <v>124.13</v>
      </c>
      <c r="BF12" s="91">
        <v>124.13</v>
      </c>
      <c r="BG12" s="91">
        <v>124.13</v>
      </c>
      <c r="BH12" s="109">
        <v>124.1</v>
      </c>
      <c r="BI12" s="109">
        <v>124.1</v>
      </c>
      <c r="BJ12" s="109">
        <v>124.1</v>
      </c>
      <c r="BK12" s="109">
        <v>126.3</v>
      </c>
      <c r="BL12" s="109">
        <v>126.3</v>
      </c>
      <c r="BM12" s="109">
        <v>126.3</v>
      </c>
      <c r="BN12" s="109">
        <v>126.34</v>
      </c>
      <c r="BO12" s="102">
        <v>126.34</v>
      </c>
      <c r="BP12" s="91">
        <v>126.34</v>
      </c>
      <c r="BQ12" s="109">
        <v>126.34</v>
      </c>
      <c r="BR12" s="91">
        <v>126.34</v>
      </c>
      <c r="BS12" s="91">
        <v>126.34</v>
      </c>
      <c r="BT12" s="109">
        <v>126.13</v>
      </c>
      <c r="BU12" s="109">
        <v>126.13</v>
      </c>
      <c r="BV12" s="109">
        <v>126.13</v>
      </c>
      <c r="BW12" s="109">
        <v>126.13</v>
      </c>
      <c r="BX12" s="109">
        <v>126.13</v>
      </c>
      <c r="BY12" s="109">
        <v>126.13</v>
      </c>
      <c r="BZ12" s="109">
        <v>126.16</v>
      </c>
      <c r="CA12" s="102">
        <v>126.16</v>
      </c>
      <c r="CB12" s="91">
        <v>126.16</v>
      </c>
      <c r="CC12" s="109">
        <v>126.16</v>
      </c>
      <c r="CD12" s="91">
        <v>126.16</v>
      </c>
      <c r="CE12" s="91">
        <v>126.16</v>
      </c>
      <c r="CF12" s="109">
        <v>125.73</v>
      </c>
      <c r="CG12" s="109">
        <v>125.73</v>
      </c>
      <c r="CH12" s="109">
        <v>125.73</v>
      </c>
      <c r="CI12" s="109">
        <v>125.73</v>
      </c>
      <c r="CJ12" s="109">
        <v>125.73</v>
      </c>
      <c r="CK12" s="109">
        <v>125.73</v>
      </c>
      <c r="CL12" s="109">
        <v>125.73</v>
      </c>
      <c r="CM12" s="102">
        <v>125.73</v>
      </c>
      <c r="CN12" s="91">
        <v>125.73</v>
      </c>
      <c r="CO12" s="146">
        <v>125.73</v>
      </c>
      <c r="CP12" s="91">
        <v>125.73</v>
      </c>
      <c r="CQ12" s="91">
        <v>125.73</v>
      </c>
      <c r="CR12" s="146">
        <v>125.73</v>
      </c>
      <c r="CS12" s="146">
        <v>125.9</v>
      </c>
      <c r="CT12" s="146">
        <v>125.9</v>
      </c>
      <c r="CU12" s="146">
        <v>125.9</v>
      </c>
      <c r="CV12" s="146">
        <v>125.9</v>
      </c>
      <c r="CW12" s="109">
        <v>125.9</v>
      </c>
      <c r="CX12" s="109">
        <v>125.9</v>
      </c>
      <c r="CY12" s="109">
        <v>125.9</v>
      </c>
      <c r="CZ12" s="109">
        <v>125.9</v>
      </c>
      <c r="DA12" s="109">
        <v>125.9</v>
      </c>
      <c r="DB12" s="109">
        <v>125.9</v>
      </c>
      <c r="DC12" s="109">
        <v>126.12</v>
      </c>
      <c r="DD12" s="109">
        <v>126.12</v>
      </c>
      <c r="DE12" s="109">
        <v>126.12</v>
      </c>
      <c r="DF12" s="109">
        <v>126.12</v>
      </c>
      <c r="DG12" s="109">
        <v>126.12</v>
      </c>
      <c r="DH12" s="109">
        <v>126.35</v>
      </c>
      <c r="DI12" s="109">
        <v>126.35</v>
      </c>
      <c r="DJ12" s="109">
        <v>126.78</v>
      </c>
      <c r="DK12" s="109">
        <v>126.78</v>
      </c>
      <c r="DL12" s="109">
        <v>126.78</v>
      </c>
      <c r="DM12" s="109">
        <v>126.78</v>
      </c>
      <c r="DN12" s="109">
        <v>126.78</v>
      </c>
      <c r="DO12" s="109">
        <v>126.78</v>
      </c>
      <c r="DP12" s="109">
        <v>132.03</v>
      </c>
      <c r="DQ12" s="109">
        <v>136.28</v>
      </c>
      <c r="DR12" s="109">
        <v>136.28</v>
      </c>
      <c r="DS12" s="109">
        <v>135.33000000000001</v>
      </c>
      <c r="DT12" s="109">
        <v>135.09</v>
      </c>
      <c r="DU12" s="109">
        <v>132.91999999999999</v>
      </c>
      <c r="DV12" s="109">
        <v>131.56</v>
      </c>
      <c r="DW12" s="109">
        <v>131.11000000000001</v>
      </c>
      <c r="DX12" s="109">
        <v>132.58907794952299</v>
      </c>
      <c r="DY12" s="109">
        <v>151</v>
      </c>
      <c r="DZ12" s="109">
        <v>149.10556080000001</v>
      </c>
      <c r="EA12" s="109">
        <v>148.4640479</v>
      </c>
      <c r="EB12" s="109">
        <v>148.01470040000001</v>
      </c>
      <c r="EC12" s="109">
        <v>147.3654866</v>
      </c>
      <c r="ED12" s="109">
        <v>148.45510719999999</v>
      </c>
      <c r="EE12" s="109">
        <v>148.88792040000001</v>
      </c>
      <c r="EF12" s="109">
        <v>140.40844440000001</v>
      </c>
      <c r="EG12" s="109">
        <v>143.33215951919499</v>
      </c>
      <c r="EH12" s="109">
        <v>142.70976780000001</v>
      </c>
      <c r="EI12" s="109">
        <v>141.6728497</v>
      </c>
      <c r="EJ12" s="109">
        <v>148.4075546</v>
      </c>
      <c r="EK12" s="109">
        <v>142.10567470000001</v>
      </c>
      <c r="EL12" s="109"/>
      <c r="EM12" s="109"/>
      <c r="EN12" s="109"/>
      <c r="EO12" s="109"/>
      <c r="EP12" s="109"/>
      <c r="EQ12" s="109"/>
      <c r="ER12" s="109"/>
      <c r="ES12" s="109"/>
      <c r="ET12" s="370"/>
      <c r="EU12" s="295">
        <f>EK12/EJ12-1</f>
        <v>-4.2463336297032361E-2</v>
      </c>
      <c r="EV12" s="208">
        <f t="shared" si="0"/>
        <v>3.8301789201961744E-4</v>
      </c>
      <c r="EW12" s="364">
        <f t="shared" si="10"/>
        <v>6.2715459096732635</v>
      </c>
      <c r="EX12" s="155"/>
      <c r="EY12" s="155"/>
      <c r="EZ12" s="295">
        <f t="shared" si="4"/>
        <v>-8.5569409078130043E-3</v>
      </c>
      <c r="FA12" s="288">
        <f t="shared" si="1"/>
        <v>2.9077563246835992E-4</v>
      </c>
      <c r="FB12" s="284">
        <f t="shared" si="9"/>
        <v>2.1508516270210398</v>
      </c>
      <c r="FC12" s="154"/>
      <c r="FD12" s="155"/>
      <c r="FE12" s="201">
        <f t="shared" si="5"/>
        <v>133.97908982912691</v>
      </c>
      <c r="FF12" s="201">
        <f t="shared" si="6"/>
        <v>145.74410616826623</v>
      </c>
      <c r="FG12" s="279">
        <f t="shared" si="7"/>
        <v>8.7812332164250995E-2</v>
      </c>
      <c r="FH12" s="323">
        <f t="shared" si="2"/>
        <v>7.066338098204824E-4</v>
      </c>
      <c r="FI12" s="282">
        <f t="shared" si="8"/>
        <v>1.8863521330296666</v>
      </c>
      <c r="FJ12" s="265"/>
      <c r="FK12" s="265"/>
      <c r="FL12" s="6"/>
      <c r="FM12" s="107"/>
      <c r="FN12" s="266"/>
      <c r="FO12" s="107"/>
      <c r="FP12" s="107"/>
      <c r="FQ12" s="107"/>
    </row>
    <row r="13" spans="3:175" ht="15.75" thickBot="1">
      <c r="C13" s="10">
        <v>124.7</v>
      </c>
      <c r="D13" s="11">
        <v>124.7</v>
      </c>
      <c r="E13" s="11">
        <v>124.7</v>
      </c>
      <c r="F13" s="11">
        <v>124.7</v>
      </c>
      <c r="G13" s="11">
        <v>124.7</v>
      </c>
      <c r="H13" s="11">
        <v>124.7</v>
      </c>
      <c r="I13" s="14">
        <v>124.67969717538901</v>
      </c>
      <c r="J13" s="14">
        <v>124.67969717538901</v>
      </c>
      <c r="K13" s="14">
        <v>124.67969717538901</v>
      </c>
      <c r="L13" s="13">
        <v>124.67969717538899</v>
      </c>
      <c r="M13" s="13">
        <v>124.67969717538899</v>
      </c>
      <c r="N13" s="50">
        <v>124.67969717538899</v>
      </c>
      <c r="O13" s="66">
        <v>9</v>
      </c>
      <c r="P13" s="85" t="s">
        <v>9</v>
      </c>
      <c r="Q13" s="89">
        <v>1.06E-2</v>
      </c>
      <c r="R13" s="96">
        <v>165.62954653617996</v>
      </c>
      <c r="S13" s="91">
        <v>165.62954653617996</v>
      </c>
      <c r="T13" s="91">
        <v>165.62954653617996</v>
      </c>
      <c r="U13" s="91">
        <v>165.65165620752654</v>
      </c>
      <c r="V13" s="91">
        <v>165.65165620752654</v>
      </c>
      <c r="W13" s="91">
        <v>165.65165620752654</v>
      </c>
      <c r="X13" s="91">
        <v>166.08345042232236</v>
      </c>
      <c r="Y13" s="91">
        <v>166.08345042232236</v>
      </c>
      <c r="Z13" s="91">
        <v>166.08345042232236</v>
      </c>
      <c r="AA13" s="91">
        <v>166.39344234009002</v>
      </c>
      <c r="AB13" s="91">
        <v>166.39344234009002</v>
      </c>
      <c r="AC13" s="91">
        <v>166.44071131130124</v>
      </c>
      <c r="AD13" s="96">
        <v>162.94</v>
      </c>
      <c r="AE13" s="91">
        <v>164.3</v>
      </c>
      <c r="AF13" s="91">
        <v>165.05</v>
      </c>
      <c r="AG13" s="91">
        <v>166.04</v>
      </c>
      <c r="AH13" s="91">
        <v>165.84</v>
      </c>
      <c r="AI13" s="91">
        <v>165.84</v>
      </c>
      <c r="AJ13" s="91">
        <v>166.54</v>
      </c>
      <c r="AK13" s="108">
        <v>166.54</v>
      </c>
      <c r="AL13" s="109">
        <v>166.54</v>
      </c>
      <c r="AM13" s="91">
        <v>166.71</v>
      </c>
      <c r="AN13" s="91">
        <v>166.68</v>
      </c>
      <c r="AO13" s="91">
        <v>166.68</v>
      </c>
      <c r="AP13" s="91">
        <v>165.08</v>
      </c>
      <c r="AQ13" s="96">
        <v>165.08</v>
      </c>
      <c r="AR13" s="91">
        <v>165.08</v>
      </c>
      <c r="AS13" s="91">
        <v>165.5</v>
      </c>
      <c r="AT13" s="91">
        <v>165.47</v>
      </c>
      <c r="AU13" s="91">
        <v>165.46</v>
      </c>
      <c r="AV13" s="91">
        <v>167.87</v>
      </c>
      <c r="AW13" s="108">
        <v>167.83</v>
      </c>
      <c r="AX13" s="109">
        <v>167.83</v>
      </c>
      <c r="AY13" s="109">
        <v>168.14</v>
      </c>
      <c r="AZ13" s="91">
        <v>168.15</v>
      </c>
      <c r="BA13" s="91">
        <v>168.15</v>
      </c>
      <c r="BB13" s="109">
        <v>167.52</v>
      </c>
      <c r="BC13" s="91">
        <v>167.52</v>
      </c>
      <c r="BD13" s="91">
        <v>167.52</v>
      </c>
      <c r="BE13" s="109">
        <v>167.02</v>
      </c>
      <c r="BF13" s="91">
        <v>167.02</v>
      </c>
      <c r="BG13" s="91">
        <v>167.02</v>
      </c>
      <c r="BH13" s="109">
        <v>166.9</v>
      </c>
      <c r="BI13" s="109">
        <v>166.9</v>
      </c>
      <c r="BJ13" s="109">
        <v>166.9</v>
      </c>
      <c r="BK13" s="109">
        <v>168.4</v>
      </c>
      <c r="BL13" s="109">
        <v>168.4</v>
      </c>
      <c r="BM13" s="109">
        <v>168.4</v>
      </c>
      <c r="BN13" s="109">
        <v>165.94</v>
      </c>
      <c r="BO13" s="102">
        <v>165.94</v>
      </c>
      <c r="BP13" s="91">
        <v>165.94</v>
      </c>
      <c r="BQ13" s="109">
        <v>165.94</v>
      </c>
      <c r="BR13" s="91">
        <v>165.94</v>
      </c>
      <c r="BS13" s="91">
        <v>165.94</v>
      </c>
      <c r="BT13" s="109">
        <v>165.93</v>
      </c>
      <c r="BU13" s="109">
        <v>165.93</v>
      </c>
      <c r="BV13" s="109">
        <v>165.93</v>
      </c>
      <c r="BW13" s="109">
        <v>165.87</v>
      </c>
      <c r="BX13" s="109">
        <v>165.86</v>
      </c>
      <c r="BY13" s="109">
        <v>165.86</v>
      </c>
      <c r="BZ13" s="109">
        <v>165.81</v>
      </c>
      <c r="CA13" s="102">
        <v>165.81</v>
      </c>
      <c r="CB13" s="91">
        <v>165.81</v>
      </c>
      <c r="CC13" s="109">
        <v>166.11</v>
      </c>
      <c r="CD13" s="91">
        <v>166.11</v>
      </c>
      <c r="CE13" s="91">
        <v>166.11</v>
      </c>
      <c r="CF13" s="109">
        <v>166.11</v>
      </c>
      <c r="CG13" s="109">
        <v>166.11</v>
      </c>
      <c r="CH13" s="109">
        <v>166.11</v>
      </c>
      <c r="CI13" s="109">
        <v>166.34</v>
      </c>
      <c r="CJ13" s="109">
        <v>166.34</v>
      </c>
      <c r="CK13" s="109">
        <v>166.34</v>
      </c>
      <c r="CL13" s="109">
        <v>166.23</v>
      </c>
      <c r="CM13" s="102">
        <v>166.23</v>
      </c>
      <c r="CN13" s="91">
        <v>166.23</v>
      </c>
      <c r="CO13" s="146">
        <v>166.23</v>
      </c>
      <c r="CP13" s="91">
        <v>166.38</v>
      </c>
      <c r="CQ13" s="91">
        <v>166.38</v>
      </c>
      <c r="CR13" s="146">
        <v>166.44</v>
      </c>
      <c r="CS13" s="146">
        <v>166.96</v>
      </c>
      <c r="CT13" s="146">
        <v>166.96</v>
      </c>
      <c r="CU13" s="146">
        <v>166.99</v>
      </c>
      <c r="CV13" s="146">
        <v>167.09</v>
      </c>
      <c r="CW13" s="109">
        <v>167.09</v>
      </c>
      <c r="CX13" s="109">
        <v>167.12</v>
      </c>
      <c r="CY13" s="109">
        <v>167.12</v>
      </c>
      <c r="CZ13" s="109">
        <v>167.12</v>
      </c>
      <c r="DA13" s="109">
        <v>167.26</v>
      </c>
      <c r="DB13" s="109">
        <v>167.35</v>
      </c>
      <c r="DC13" s="109">
        <v>167.54</v>
      </c>
      <c r="DD13" s="109">
        <v>167.76</v>
      </c>
      <c r="DE13" s="109">
        <v>167.76</v>
      </c>
      <c r="DF13" s="109">
        <v>167.76</v>
      </c>
      <c r="DG13" s="109">
        <v>167.95</v>
      </c>
      <c r="DH13" s="109">
        <v>167.84</v>
      </c>
      <c r="DI13" s="109">
        <v>167.84</v>
      </c>
      <c r="DJ13" s="109">
        <v>167.7</v>
      </c>
      <c r="DK13" s="109">
        <v>168.08</v>
      </c>
      <c r="DL13" s="109">
        <v>174.69</v>
      </c>
      <c r="DM13" s="109">
        <v>172.51</v>
      </c>
      <c r="DN13" s="109">
        <v>170.29</v>
      </c>
      <c r="DO13" s="109">
        <v>167.38</v>
      </c>
      <c r="DP13" s="109">
        <v>168.23</v>
      </c>
      <c r="DQ13" s="109">
        <v>169.57</v>
      </c>
      <c r="DR13" s="109">
        <v>169.62</v>
      </c>
      <c r="DS13" s="109">
        <v>169.83</v>
      </c>
      <c r="DT13" s="109">
        <v>170.78</v>
      </c>
      <c r="DU13" s="109">
        <v>170.73</v>
      </c>
      <c r="DV13" s="109">
        <v>171.3</v>
      </c>
      <c r="DW13" s="109">
        <v>171.43</v>
      </c>
      <c r="DX13" s="109">
        <v>171.48261070251399</v>
      </c>
      <c r="DY13" s="109">
        <v>201.97</v>
      </c>
      <c r="DZ13" s="109">
        <v>199.41817520000001</v>
      </c>
      <c r="EA13" s="109">
        <v>206.99198250000001</v>
      </c>
      <c r="EB13" s="109">
        <v>208.8144302</v>
      </c>
      <c r="EC13" s="109">
        <v>207.75370599999999</v>
      </c>
      <c r="ED13" s="109">
        <v>212.3584032</v>
      </c>
      <c r="EE13" s="109">
        <v>199.29798840000001</v>
      </c>
      <c r="EF13" s="109">
        <v>219.38495639999999</v>
      </c>
      <c r="EG13" s="109">
        <v>201.204514503479</v>
      </c>
      <c r="EH13" s="109">
        <v>210.46135430000001</v>
      </c>
      <c r="EI13" s="109">
        <v>209.72251890000001</v>
      </c>
      <c r="EJ13" s="109">
        <v>197.69178629999999</v>
      </c>
      <c r="EK13" s="109">
        <v>199.0525246</v>
      </c>
      <c r="EL13" s="109"/>
      <c r="EM13" s="109"/>
      <c r="EN13" s="109"/>
      <c r="EO13" s="109"/>
      <c r="EP13" s="109"/>
      <c r="EQ13" s="109"/>
      <c r="ER13" s="109"/>
      <c r="ES13" s="109"/>
      <c r="ET13" s="370"/>
      <c r="EU13" s="295">
        <f t="shared" si="3"/>
        <v>6.8831301768657038E-3</v>
      </c>
      <c r="EV13" s="208">
        <f t="shared" si="0"/>
        <v>-6.8421495942661155E-4</v>
      </c>
      <c r="EW13" s="364">
        <f t="shared" si="10"/>
        <v>-11.203355298894087</v>
      </c>
      <c r="EX13" s="155"/>
      <c r="EY13" s="155"/>
      <c r="EZ13" s="295">
        <f t="shared" si="4"/>
        <v>-1.0695534882950164E-2</v>
      </c>
      <c r="FA13" s="288">
        <f t="shared" si="1"/>
        <v>-2.0124852327634937E-4</v>
      </c>
      <c r="FB13" s="284">
        <f>FA13/$FA$17*100</f>
        <v>-1.4886244423236457</v>
      </c>
      <c r="FC13" s="154"/>
      <c r="FD13" s="155"/>
      <c r="FE13" s="201">
        <f t="shared" si="5"/>
        <v>172.71771755854283</v>
      </c>
      <c r="FF13" s="201">
        <f t="shared" si="6"/>
        <v>206.01269504195659</v>
      </c>
      <c r="FG13" s="279">
        <f t="shared" si="7"/>
        <v>0.19277105993557608</v>
      </c>
      <c r="FH13" s="323">
        <f t="shared" si="2"/>
        <v>1.9997725552426222E-3</v>
      </c>
      <c r="FI13" s="282">
        <f t="shared" si="8"/>
        <v>5.3383735291613617</v>
      </c>
      <c r="FJ13" s="265"/>
      <c r="FK13" s="265"/>
      <c r="FL13" s="6"/>
      <c r="FM13" s="107"/>
      <c r="FN13" s="266"/>
      <c r="FO13" s="107"/>
      <c r="FP13" s="107"/>
      <c r="FQ13" s="107"/>
    </row>
    <row r="14" spans="3:175" ht="15.75" thickBot="1">
      <c r="C14" s="10">
        <v>138</v>
      </c>
      <c r="D14" s="11">
        <v>138</v>
      </c>
      <c r="E14" s="11">
        <v>138</v>
      </c>
      <c r="F14" s="11">
        <v>138</v>
      </c>
      <c r="G14" s="11">
        <v>138</v>
      </c>
      <c r="H14" s="11">
        <v>138</v>
      </c>
      <c r="I14" s="14">
        <v>176.6124767302268</v>
      </c>
      <c r="J14" s="12">
        <v>176.6124767302268</v>
      </c>
      <c r="K14" s="12">
        <v>176.6124767302268</v>
      </c>
      <c r="L14" s="13">
        <v>176.6124767302268</v>
      </c>
      <c r="M14" s="13">
        <v>176.6124767302268</v>
      </c>
      <c r="N14" s="50">
        <v>176.6124767302268</v>
      </c>
      <c r="O14" s="66">
        <v>10</v>
      </c>
      <c r="P14" s="85" t="s">
        <v>10</v>
      </c>
      <c r="Q14" s="89">
        <v>1.44E-2</v>
      </c>
      <c r="R14" s="96">
        <v>156.78178468015773</v>
      </c>
      <c r="S14" s="91">
        <v>156.78178468015773</v>
      </c>
      <c r="T14" s="91">
        <v>156.78178468015773</v>
      </c>
      <c r="U14" s="91">
        <v>156.78178468015773</v>
      </c>
      <c r="V14" s="91">
        <v>156.78178468015773</v>
      </c>
      <c r="W14" s="91">
        <v>156.78178468015773</v>
      </c>
      <c r="X14" s="91">
        <v>161.97017447582559</v>
      </c>
      <c r="Y14" s="91">
        <v>161.97017447582559</v>
      </c>
      <c r="Z14" s="91">
        <v>161.97017447582559</v>
      </c>
      <c r="AA14" s="91">
        <v>161.97017447582559</v>
      </c>
      <c r="AB14" s="91">
        <v>161.97017447582559</v>
      </c>
      <c r="AC14" s="91">
        <v>161.97017447582559</v>
      </c>
      <c r="AD14" s="96">
        <v>163.91</v>
      </c>
      <c r="AE14" s="91">
        <v>163.93</v>
      </c>
      <c r="AF14" s="91">
        <v>163.9</v>
      </c>
      <c r="AG14" s="91">
        <v>171.43</v>
      </c>
      <c r="AH14" s="91">
        <v>171.43</v>
      </c>
      <c r="AI14" s="91">
        <v>171.43</v>
      </c>
      <c r="AJ14" s="91">
        <v>171.52</v>
      </c>
      <c r="AK14" s="108">
        <v>171.52</v>
      </c>
      <c r="AL14" s="109">
        <v>171.52</v>
      </c>
      <c r="AM14" s="91">
        <v>174.9</v>
      </c>
      <c r="AN14" s="91">
        <v>174.9</v>
      </c>
      <c r="AO14" s="91">
        <v>174.9</v>
      </c>
      <c r="AP14" s="91">
        <v>174.9</v>
      </c>
      <c r="AQ14" s="96">
        <v>174.9</v>
      </c>
      <c r="AR14" s="91">
        <v>174.9</v>
      </c>
      <c r="AS14" s="91">
        <v>174.9</v>
      </c>
      <c r="AT14" s="91">
        <v>174.9</v>
      </c>
      <c r="AU14" s="91">
        <v>174.9</v>
      </c>
      <c r="AV14" s="91">
        <v>174.9</v>
      </c>
      <c r="AW14" s="108">
        <v>174.9</v>
      </c>
      <c r="AX14" s="109">
        <v>174.9</v>
      </c>
      <c r="AY14" s="109">
        <v>177.27</v>
      </c>
      <c r="AZ14" s="91">
        <v>177.27</v>
      </c>
      <c r="BA14" s="91">
        <v>177.65</v>
      </c>
      <c r="BB14" s="109">
        <v>177.65</v>
      </c>
      <c r="BC14" s="91">
        <v>177.65</v>
      </c>
      <c r="BD14" s="91">
        <v>177.65</v>
      </c>
      <c r="BE14" s="109">
        <v>177.58</v>
      </c>
      <c r="BF14" s="91">
        <v>177.58</v>
      </c>
      <c r="BG14" s="91">
        <v>177.58</v>
      </c>
      <c r="BH14" s="109">
        <v>177.6</v>
      </c>
      <c r="BI14" s="109">
        <v>177.6</v>
      </c>
      <c r="BJ14" s="109">
        <v>177.6</v>
      </c>
      <c r="BK14" s="109">
        <v>182.4</v>
      </c>
      <c r="BL14" s="109">
        <v>182.4</v>
      </c>
      <c r="BM14" s="109">
        <v>182.4</v>
      </c>
      <c r="BN14" s="109">
        <v>182.43</v>
      </c>
      <c r="BO14" s="102">
        <v>182.43</v>
      </c>
      <c r="BP14" s="91">
        <v>182.43</v>
      </c>
      <c r="BQ14" s="109">
        <v>182.43</v>
      </c>
      <c r="BR14" s="91">
        <v>182.43</v>
      </c>
      <c r="BS14" s="91">
        <v>182.43</v>
      </c>
      <c r="BT14" s="109">
        <v>182.43</v>
      </c>
      <c r="BU14" s="109">
        <v>182.43</v>
      </c>
      <c r="BV14" s="109">
        <v>182.43</v>
      </c>
      <c r="BW14" s="109">
        <v>187.68</v>
      </c>
      <c r="BX14" s="109">
        <v>187.68</v>
      </c>
      <c r="BY14" s="109">
        <v>187.68</v>
      </c>
      <c r="BZ14" s="109">
        <v>187.68</v>
      </c>
      <c r="CA14" s="102">
        <v>187.68</v>
      </c>
      <c r="CB14" s="91">
        <v>187.68</v>
      </c>
      <c r="CC14" s="109">
        <v>187.68</v>
      </c>
      <c r="CD14" s="91">
        <v>187.68</v>
      </c>
      <c r="CE14" s="91">
        <v>187.68</v>
      </c>
      <c r="CF14" s="109">
        <v>187.68</v>
      </c>
      <c r="CG14" s="109">
        <v>187.68</v>
      </c>
      <c r="CH14" s="109">
        <v>187.68</v>
      </c>
      <c r="CI14" s="109">
        <v>187.68</v>
      </c>
      <c r="CJ14" s="109">
        <v>187.68</v>
      </c>
      <c r="CK14" s="109">
        <v>187.68</v>
      </c>
      <c r="CL14" s="109">
        <v>187.68</v>
      </c>
      <c r="CM14" s="102">
        <v>187.68</v>
      </c>
      <c r="CN14" s="91">
        <v>187.68</v>
      </c>
      <c r="CO14" s="146">
        <v>187.68</v>
      </c>
      <c r="CP14" s="91">
        <v>187.68</v>
      </c>
      <c r="CQ14" s="91">
        <v>187.68</v>
      </c>
      <c r="CR14" s="146">
        <v>187.68</v>
      </c>
      <c r="CS14" s="146">
        <v>187.68</v>
      </c>
      <c r="CT14" s="146">
        <v>187.68</v>
      </c>
      <c r="CU14" s="146">
        <v>191.54</v>
      </c>
      <c r="CV14" s="146">
        <v>191.54</v>
      </c>
      <c r="CW14" s="109">
        <v>191.54</v>
      </c>
      <c r="CX14" s="109">
        <v>191.54</v>
      </c>
      <c r="CY14" s="109">
        <v>191.54</v>
      </c>
      <c r="CZ14" s="109">
        <v>191.54</v>
      </c>
      <c r="DA14" s="109">
        <v>191.54</v>
      </c>
      <c r="DB14" s="109">
        <v>191.54</v>
      </c>
      <c r="DC14" s="109">
        <v>191.54</v>
      </c>
      <c r="DD14" s="109">
        <v>191.54</v>
      </c>
      <c r="DE14" s="109">
        <v>191.54</v>
      </c>
      <c r="DF14" s="109">
        <v>191.54</v>
      </c>
      <c r="DG14" s="109">
        <v>196.63</v>
      </c>
      <c r="DH14" s="109">
        <v>196.63</v>
      </c>
      <c r="DI14" s="109">
        <v>196.63</v>
      </c>
      <c r="DJ14" s="109">
        <v>196.63</v>
      </c>
      <c r="DK14" s="109">
        <v>196.63</v>
      </c>
      <c r="DL14" s="109">
        <v>196.63</v>
      </c>
      <c r="DM14" s="109">
        <v>196.63</v>
      </c>
      <c r="DN14" s="109">
        <v>196.63</v>
      </c>
      <c r="DO14" s="109">
        <v>196.63</v>
      </c>
      <c r="DP14" s="109">
        <v>196.63</v>
      </c>
      <c r="DQ14" s="109">
        <v>196.63</v>
      </c>
      <c r="DR14" s="109">
        <v>196.63</v>
      </c>
      <c r="DS14" s="109">
        <v>196.63</v>
      </c>
      <c r="DT14" s="109">
        <v>205.85</v>
      </c>
      <c r="DU14" s="109">
        <v>205.85</v>
      </c>
      <c r="DV14" s="109">
        <v>205.85</v>
      </c>
      <c r="DW14" s="109">
        <v>205.85</v>
      </c>
      <c r="DX14" s="109">
        <v>205.845880508422</v>
      </c>
      <c r="DY14" s="109">
        <v>205.85</v>
      </c>
      <c r="DZ14" s="109">
        <v>205.84383009999999</v>
      </c>
      <c r="EA14" s="109">
        <v>205.84588049999999</v>
      </c>
      <c r="EB14" s="109">
        <v>205.84588049999999</v>
      </c>
      <c r="EC14" s="109">
        <v>205.84588049999999</v>
      </c>
      <c r="ED14" s="109">
        <v>214.00477889999999</v>
      </c>
      <c r="EE14" s="109">
        <v>214.27977089999999</v>
      </c>
      <c r="EF14" s="109">
        <v>216.52143000000001</v>
      </c>
      <c r="EG14" s="109">
        <v>215.538096427917</v>
      </c>
      <c r="EH14" s="109">
        <v>215.12143610000001</v>
      </c>
      <c r="EI14" s="109">
        <v>215.12143610000001</v>
      </c>
      <c r="EJ14" s="109">
        <v>215.12143610000001</v>
      </c>
      <c r="EK14" s="109">
        <v>215.12143610000001</v>
      </c>
      <c r="EL14" s="109"/>
      <c r="EM14" s="109"/>
      <c r="EN14" s="109"/>
      <c r="EO14" s="109"/>
      <c r="EP14" s="109"/>
      <c r="EQ14" s="109"/>
      <c r="ER14" s="109"/>
      <c r="ES14" s="109"/>
      <c r="ET14" s="370"/>
      <c r="EU14" s="295">
        <f t="shared" si="3"/>
        <v>0</v>
      </c>
      <c r="EV14" s="208">
        <f t="shared" si="0"/>
        <v>0</v>
      </c>
      <c r="EW14" s="364">
        <f t="shared" si="10"/>
        <v>0</v>
      </c>
      <c r="EX14" s="155"/>
      <c r="EY14" s="155"/>
      <c r="EZ14" s="295">
        <f t="shared" si="4"/>
        <v>-1.9331168587931602E-3</v>
      </c>
      <c r="FA14" s="288">
        <f t="shared" si="1"/>
        <v>-3.242850539018794E-5</v>
      </c>
      <c r="FB14" s="284">
        <f t="shared" si="9"/>
        <v>-0.23987190050368426</v>
      </c>
      <c r="FC14" s="154"/>
      <c r="FD14" s="155"/>
      <c r="FE14" s="201">
        <f t="shared" si="5"/>
        <v>201.23965670903513</v>
      </c>
      <c r="FF14" s="201">
        <f t="shared" si="6"/>
        <v>212.01760768565978</v>
      </c>
      <c r="FG14" s="279">
        <f t="shared" si="7"/>
        <v>5.3557788523800109E-2</v>
      </c>
      <c r="FH14" s="323">
        <f t="shared" si="2"/>
        <v>8.7941670098541733E-4</v>
      </c>
      <c r="FI14" s="282">
        <f t="shared" si="8"/>
        <v>2.3475943928400329</v>
      </c>
      <c r="FJ14" s="265"/>
      <c r="FK14" s="265"/>
      <c r="FL14" s="6"/>
      <c r="FM14" s="107"/>
      <c r="FN14" s="266"/>
      <c r="FO14" s="107"/>
      <c r="FP14" s="107"/>
      <c r="FQ14" s="107"/>
    </row>
    <row r="15" spans="3:175" ht="15.75" thickBot="1">
      <c r="C15" s="10">
        <v>138</v>
      </c>
      <c r="D15" s="11">
        <v>138</v>
      </c>
      <c r="E15" s="11">
        <v>138</v>
      </c>
      <c r="F15" s="11">
        <v>138</v>
      </c>
      <c r="G15" s="11">
        <v>138</v>
      </c>
      <c r="H15" s="11">
        <v>138</v>
      </c>
      <c r="I15" s="12">
        <v>137.95985125937659</v>
      </c>
      <c r="J15" s="12">
        <v>137.95985125937659</v>
      </c>
      <c r="K15" s="12">
        <v>137.95985125937659</v>
      </c>
      <c r="L15" s="13">
        <v>137.95985125937659</v>
      </c>
      <c r="M15" s="13">
        <v>137.95985125937659</v>
      </c>
      <c r="N15" s="50">
        <v>137.95985125937659</v>
      </c>
      <c r="O15" s="66">
        <v>11</v>
      </c>
      <c r="P15" s="85" t="s">
        <v>11</v>
      </c>
      <c r="Q15" s="89">
        <v>7.6399999999999996E-2</v>
      </c>
      <c r="R15" s="96">
        <v>144.87904463842136</v>
      </c>
      <c r="S15" s="91">
        <v>144.87904463842136</v>
      </c>
      <c r="T15" s="91">
        <v>144.87904463842136</v>
      </c>
      <c r="U15" s="91">
        <v>136.88200269040479</v>
      </c>
      <c r="V15" s="91">
        <v>130.19776105294704</v>
      </c>
      <c r="W15" s="91">
        <v>131.67057395699243</v>
      </c>
      <c r="X15" s="91">
        <v>131.28637972227904</v>
      </c>
      <c r="Y15" s="91">
        <v>132.31400704431795</v>
      </c>
      <c r="Z15" s="91">
        <v>133.34163436635689</v>
      </c>
      <c r="AA15" s="91">
        <v>133.34163436635689</v>
      </c>
      <c r="AB15" s="91">
        <v>134.59333632889724</v>
      </c>
      <c r="AC15" s="91">
        <v>134.20914209418385</v>
      </c>
      <c r="AD15" s="96">
        <v>127.43</v>
      </c>
      <c r="AE15" s="91">
        <v>127.5</v>
      </c>
      <c r="AF15" s="91">
        <v>128.33000000000001</v>
      </c>
      <c r="AG15" s="91">
        <v>128.18</v>
      </c>
      <c r="AH15" s="91">
        <v>127.87</v>
      </c>
      <c r="AI15" s="91">
        <v>129.55000000000001</v>
      </c>
      <c r="AJ15" s="91">
        <v>130.1</v>
      </c>
      <c r="AK15" s="108">
        <v>129.91999999999999</v>
      </c>
      <c r="AL15" s="109">
        <v>130.93</v>
      </c>
      <c r="AM15" s="91">
        <v>131.91999999999999</v>
      </c>
      <c r="AN15" s="91">
        <v>134.24</v>
      </c>
      <c r="AO15" s="91">
        <v>134.24</v>
      </c>
      <c r="AP15" s="91">
        <v>131.84</v>
      </c>
      <c r="AQ15" s="96">
        <v>131.84</v>
      </c>
      <c r="AR15" s="91">
        <v>131.84</v>
      </c>
      <c r="AS15" s="91">
        <v>133.80000000000001</v>
      </c>
      <c r="AT15" s="91">
        <v>133.5</v>
      </c>
      <c r="AU15" s="91">
        <v>133.6</v>
      </c>
      <c r="AV15" s="91">
        <v>134.36000000000001</v>
      </c>
      <c r="AW15" s="108">
        <v>132.13999999999999</v>
      </c>
      <c r="AX15" s="109">
        <v>132.35</v>
      </c>
      <c r="AY15" s="109">
        <v>132.43</v>
      </c>
      <c r="AZ15" s="91">
        <v>132.43</v>
      </c>
      <c r="BA15" s="91">
        <v>132.79</v>
      </c>
      <c r="BB15" s="109">
        <v>133.94</v>
      </c>
      <c r="BC15" s="91">
        <v>132.91999999999999</v>
      </c>
      <c r="BD15" s="91">
        <v>133.94</v>
      </c>
      <c r="BE15" s="109">
        <v>133.96</v>
      </c>
      <c r="BF15" s="91">
        <v>134.62</v>
      </c>
      <c r="BG15" s="91">
        <v>133.96</v>
      </c>
      <c r="BH15" s="109">
        <v>134</v>
      </c>
      <c r="BI15" s="109">
        <v>134</v>
      </c>
      <c r="BJ15" s="109">
        <v>133.80000000000001</v>
      </c>
      <c r="BK15" s="109">
        <v>137.6</v>
      </c>
      <c r="BL15" s="109">
        <v>137.6</v>
      </c>
      <c r="BM15" s="109">
        <v>137.6</v>
      </c>
      <c r="BN15" s="109">
        <v>136.41</v>
      </c>
      <c r="BO15" s="102">
        <v>136.41</v>
      </c>
      <c r="BP15" s="91">
        <v>136.41</v>
      </c>
      <c r="BQ15" s="109">
        <v>136.41</v>
      </c>
      <c r="BR15" s="91">
        <v>136.41</v>
      </c>
      <c r="BS15" s="91">
        <v>136.41</v>
      </c>
      <c r="BT15" s="109">
        <v>136.25</v>
      </c>
      <c r="BU15" s="109">
        <v>136.25</v>
      </c>
      <c r="BV15" s="109">
        <v>136.25</v>
      </c>
      <c r="BW15" s="109">
        <v>136.25</v>
      </c>
      <c r="BX15" s="109">
        <v>136.25</v>
      </c>
      <c r="BY15" s="109">
        <v>136.25</v>
      </c>
      <c r="BZ15" s="109">
        <v>136.25</v>
      </c>
      <c r="CA15" s="102">
        <v>136.25</v>
      </c>
      <c r="CB15" s="91">
        <v>136.25</v>
      </c>
      <c r="CC15" s="109">
        <v>137.94999999999999</v>
      </c>
      <c r="CD15" s="91">
        <v>139.61000000000001</v>
      </c>
      <c r="CE15" s="91">
        <v>139.61000000000001</v>
      </c>
      <c r="CF15" s="109">
        <v>139.6</v>
      </c>
      <c r="CG15" s="109">
        <v>139.6</v>
      </c>
      <c r="CH15" s="109">
        <v>139.6</v>
      </c>
      <c r="CI15" s="109">
        <v>139.61000000000001</v>
      </c>
      <c r="CJ15" s="109">
        <v>139.61000000000001</v>
      </c>
      <c r="CK15" s="109">
        <v>139.61000000000001</v>
      </c>
      <c r="CL15" s="109">
        <v>139.61000000000001</v>
      </c>
      <c r="CM15" s="102">
        <v>139.61000000000001</v>
      </c>
      <c r="CN15" s="91">
        <v>139.61000000000001</v>
      </c>
      <c r="CO15" s="146">
        <v>139.72999999999999</v>
      </c>
      <c r="CP15" s="91">
        <v>139.72999999999999</v>
      </c>
      <c r="CQ15" s="91">
        <v>139.72999999999999</v>
      </c>
      <c r="CR15" s="146">
        <v>139.72</v>
      </c>
      <c r="CS15" s="146">
        <v>139.72999999999999</v>
      </c>
      <c r="CT15" s="146">
        <v>139.72999999999999</v>
      </c>
      <c r="CU15" s="146">
        <v>139.72999999999999</v>
      </c>
      <c r="CV15" s="146">
        <v>139.81</v>
      </c>
      <c r="CW15" s="109">
        <v>139.81</v>
      </c>
      <c r="CX15" s="109">
        <v>139.81</v>
      </c>
      <c r="CY15" s="109">
        <v>139.81</v>
      </c>
      <c r="CZ15" s="109">
        <v>139.81</v>
      </c>
      <c r="DA15" s="109">
        <v>140.29</v>
      </c>
      <c r="DB15" s="109">
        <v>140.33000000000001</v>
      </c>
      <c r="DC15" s="109">
        <v>140.33000000000001</v>
      </c>
      <c r="DD15" s="109">
        <v>140.33000000000001</v>
      </c>
      <c r="DE15" s="109">
        <v>140.33000000000001</v>
      </c>
      <c r="DF15" s="109">
        <v>140.33000000000001</v>
      </c>
      <c r="DG15" s="109">
        <v>140.44999999999999</v>
      </c>
      <c r="DH15" s="109">
        <v>143.69</v>
      </c>
      <c r="DI15" s="109">
        <v>143.69</v>
      </c>
      <c r="DJ15" s="109">
        <v>141.29</v>
      </c>
      <c r="DK15" s="109">
        <v>140.06</v>
      </c>
      <c r="DL15" s="109">
        <v>139.63</v>
      </c>
      <c r="DM15" s="109">
        <v>139.69999999999999</v>
      </c>
      <c r="DN15" s="109">
        <v>139.69999999999999</v>
      </c>
      <c r="DO15" s="109">
        <v>139.69999999999999</v>
      </c>
      <c r="DP15" s="109">
        <v>139.68</v>
      </c>
      <c r="DQ15" s="109">
        <v>139.71</v>
      </c>
      <c r="DR15" s="109">
        <v>139.71</v>
      </c>
      <c r="DS15" s="109">
        <v>140.09</v>
      </c>
      <c r="DT15" s="109">
        <v>140.09</v>
      </c>
      <c r="DU15" s="109">
        <v>142.43</v>
      </c>
      <c r="DV15" s="109">
        <v>147.38999999999999</v>
      </c>
      <c r="DW15" s="109">
        <v>150.09</v>
      </c>
      <c r="DX15" s="109">
        <v>151.74678564071601</v>
      </c>
      <c r="DY15" s="109">
        <v>151.6</v>
      </c>
      <c r="DZ15" s="109">
        <v>151.67361500000001</v>
      </c>
      <c r="EA15" s="109">
        <v>151.67361500000001</v>
      </c>
      <c r="EB15" s="109">
        <v>149.65859649999999</v>
      </c>
      <c r="EC15" s="109">
        <v>149.65859649999999</v>
      </c>
      <c r="ED15" s="109">
        <v>149.65859649999999</v>
      </c>
      <c r="EE15" s="109">
        <v>149.82874390000001</v>
      </c>
      <c r="EF15" s="109">
        <v>150.84381099999999</v>
      </c>
      <c r="EG15" s="109">
        <v>150.84381103515599</v>
      </c>
      <c r="EH15" s="109">
        <v>151.78902149999999</v>
      </c>
      <c r="EI15" s="109">
        <v>151.86029669999999</v>
      </c>
      <c r="EJ15" s="109">
        <v>150.84524149999999</v>
      </c>
      <c r="EK15" s="109">
        <v>147.30604890000001</v>
      </c>
      <c r="EL15" s="109"/>
      <c r="EM15" s="109"/>
      <c r="EN15" s="109"/>
      <c r="EO15" s="109"/>
      <c r="EP15" s="109"/>
      <c r="EQ15" s="109"/>
      <c r="ER15" s="109"/>
      <c r="ES15" s="109"/>
      <c r="ET15" s="370"/>
      <c r="EU15" s="295">
        <f t="shared" si="3"/>
        <v>-2.3462407993824486E-2</v>
      </c>
      <c r="EV15" s="208">
        <f t="shared" si="0"/>
        <v>-4.1608077031927705E-4</v>
      </c>
      <c r="EW15" s="364">
        <f t="shared" si="10"/>
        <v>-6.8129184238106326</v>
      </c>
      <c r="EX15" s="155"/>
      <c r="EY15" s="155"/>
      <c r="EZ15" s="295">
        <f t="shared" si="4"/>
        <v>-2.345314740378357E-2</v>
      </c>
      <c r="FA15" s="288">
        <f t="shared" si="1"/>
        <v>5.9068077593536699E-7</v>
      </c>
      <c r="FB15" s="284">
        <f t="shared" si="9"/>
        <v>4.3692337531374024E-3</v>
      </c>
      <c r="FC15" s="154"/>
      <c r="FD15" s="155"/>
      <c r="FE15" s="201">
        <f t="shared" si="5"/>
        <v>143.49473213672633</v>
      </c>
      <c r="FF15" s="201">
        <f t="shared" si="6"/>
        <v>150.46999950292965</v>
      </c>
      <c r="FG15" s="279">
        <f t="shared" si="7"/>
        <v>4.8609919418902914E-2</v>
      </c>
      <c r="FH15" s="323">
        <f t="shared" si="2"/>
        <v>3.0196056594706121E-3</v>
      </c>
      <c r="FI15" s="377">
        <f t="shared" si="8"/>
        <v>8.0608081547893935</v>
      </c>
      <c r="FJ15" s="265"/>
      <c r="FK15" s="265"/>
      <c r="FL15" s="6"/>
      <c r="FM15" s="107"/>
      <c r="FN15" s="266"/>
      <c r="FO15" s="107"/>
      <c r="FP15" s="107"/>
      <c r="FQ15" s="107"/>
    </row>
    <row r="16" spans="3:175" ht="15.75" thickBot="1">
      <c r="C16" s="10">
        <v>132</v>
      </c>
      <c r="D16" s="11">
        <v>132</v>
      </c>
      <c r="E16" s="11">
        <v>132</v>
      </c>
      <c r="F16" s="11">
        <v>132</v>
      </c>
      <c r="G16" s="11">
        <v>132</v>
      </c>
      <c r="H16" s="11">
        <v>132</v>
      </c>
      <c r="I16" s="14">
        <v>132.04458341540735</v>
      </c>
      <c r="J16" s="14">
        <v>132.04458341540735</v>
      </c>
      <c r="K16" s="14">
        <v>132.04458341540735</v>
      </c>
      <c r="L16" s="13">
        <v>132.04458341540735</v>
      </c>
      <c r="M16" s="13">
        <v>132.04458341540735</v>
      </c>
      <c r="N16" s="50">
        <v>132.04458341540735</v>
      </c>
      <c r="O16" s="66">
        <v>12</v>
      </c>
      <c r="P16" s="85" t="s">
        <v>12</v>
      </c>
      <c r="Q16" s="89">
        <v>5.4000000000000003E-3</v>
      </c>
      <c r="R16" s="96">
        <v>138.03203050481679</v>
      </c>
      <c r="S16" s="91">
        <v>138.03203050481679</v>
      </c>
      <c r="T16" s="91">
        <v>138.03203050481679</v>
      </c>
      <c r="U16" s="91">
        <v>138.21165635602384</v>
      </c>
      <c r="V16" s="91">
        <v>138.21165635602384</v>
      </c>
      <c r="W16" s="91">
        <v>138.23418754963686</v>
      </c>
      <c r="X16" s="91">
        <v>137.99630770190501</v>
      </c>
      <c r="Y16" s="91">
        <v>137.97287632425332</v>
      </c>
      <c r="Z16" s="91">
        <v>137.97287632425332</v>
      </c>
      <c r="AA16" s="91">
        <v>138.4124545110889</v>
      </c>
      <c r="AB16" s="91">
        <v>139.51566555093177</v>
      </c>
      <c r="AC16" s="91">
        <v>139.03896502153148</v>
      </c>
      <c r="AD16" s="96">
        <v>135.41</v>
      </c>
      <c r="AE16" s="91">
        <v>136.30000000000001</v>
      </c>
      <c r="AF16" s="91">
        <v>137.44999999999999</v>
      </c>
      <c r="AG16" s="91">
        <v>136.54</v>
      </c>
      <c r="AH16" s="91">
        <v>137.93</v>
      </c>
      <c r="AI16" s="91">
        <v>138.06</v>
      </c>
      <c r="AJ16" s="91">
        <v>138.49</v>
      </c>
      <c r="AK16" s="108">
        <v>138.49</v>
      </c>
      <c r="AL16" s="109">
        <v>138.49</v>
      </c>
      <c r="AM16" s="91">
        <v>138.83000000000001</v>
      </c>
      <c r="AN16" s="91">
        <v>138.84</v>
      </c>
      <c r="AO16" s="91">
        <v>138.84</v>
      </c>
      <c r="AP16" s="91">
        <v>140.46</v>
      </c>
      <c r="AQ16" s="96">
        <v>140.68</v>
      </c>
      <c r="AR16" s="91">
        <v>140.68</v>
      </c>
      <c r="AS16" s="91">
        <v>146.19</v>
      </c>
      <c r="AT16" s="91">
        <v>146.75</v>
      </c>
      <c r="AU16" s="91">
        <v>147.6</v>
      </c>
      <c r="AV16" s="91">
        <v>150.04</v>
      </c>
      <c r="AW16" s="108">
        <v>149.29</v>
      </c>
      <c r="AX16" s="109">
        <v>149.29</v>
      </c>
      <c r="AY16" s="109">
        <v>152.36000000000001</v>
      </c>
      <c r="AZ16" s="91">
        <v>152.36000000000001</v>
      </c>
      <c r="BA16" s="91">
        <v>152.36000000000001</v>
      </c>
      <c r="BB16" s="109">
        <v>152.49</v>
      </c>
      <c r="BC16" s="91">
        <v>152.52000000000001</v>
      </c>
      <c r="BD16" s="91">
        <v>152.54</v>
      </c>
      <c r="BE16" s="109">
        <v>152.74</v>
      </c>
      <c r="BF16" s="91">
        <v>152.74</v>
      </c>
      <c r="BG16" s="91">
        <v>152.58000000000001</v>
      </c>
      <c r="BH16" s="109">
        <v>152.4</v>
      </c>
      <c r="BI16" s="109">
        <v>152.4</v>
      </c>
      <c r="BJ16" s="109">
        <v>152.4</v>
      </c>
      <c r="BK16" s="109">
        <v>155</v>
      </c>
      <c r="BL16" s="109">
        <v>156.5</v>
      </c>
      <c r="BM16" s="109">
        <v>157.69999999999999</v>
      </c>
      <c r="BN16" s="109">
        <v>162.57</v>
      </c>
      <c r="BO16" s="102">
        <v>163.49</v>
      </c>
      <c r="BP16" s="91">
        <v>163.58000000000001</v>
      </c>
      <c r="BQ16" s="109">
        <v>164.37</v>
      </c>
      <c r="BR16" s="91">
        <v>164.53</v>
      </c>
      <c r="BS16" s="91">
        <v>164.53</v>
      </c>
      <c r="BT16" s="109">
        <v>165.21</v>
      </c>
      <c r="BU16" s="109">
        <v>165.21</v>
      </c>
      <c r="BV16" s="109">
        <v>165.21</v>
      </c>
      <c r="BW16" s="109">
        <v>165.19</v>
      </c>
      <c r="BX16" s="109">
        <v>165.19</v>
      </c>
      <c r="BY16" s="109">
        <v>165.19</v>
      </c>
      <c r="BZ16" s="109">
        <v>165.11</v>
      </c>
      <c r="CA16" s="102">
        <v>165.11</v>
      </c>
      <c r="CB16" s="91">
        <v>165.11</v>
      </c>
      <c r="CC16" s="109">
        <v>165.1</v>
      </c>
      <c r="CD16" s="91">
        <v>165.1</v>
      </c>
      <c r="CE16" s="91">
        <v>165.1</v>
      </c>
      <c r="CF16" s="109">
        <v>165.1</v>
      </c>
      <c r="CG16" s="109">
        <v>165.1</v>
      </c>
      <c r="CH16" s="109">
        <v>165.1</v>
      </c>
      <c r="CI16" s="109">
        <v>165.26</v>
      </c>
      <c r="CJ16" s="109">
        <v>165.26</v>
      </c>
      <c r="CK16" s="109">
        <v>165.26</v>
      </c>
      <c r="CL16" s="109">
        <v>166.28</v>
      </c>
      <c r="CM16" s="102">
        <v>166.28</v>
      </c>
      <c r="CN16" s="91">
        <v>166.28</v>
      </c>
      <c r="CO16" s="146">
        <v>166.28</v>
      </c>
      <c r="CP16" s="91">
        <v>166.72</v>
      </c>
      <c r="CQ16" s="91">
        <v>166.99</v>
      </c>
      <c r="CR16" s="146">
        <v>167</v>
      </c>
      <c r="CS16" s="146">
        <v>167.15</v>
      </c>
      <c r="CT16" s="146">
        <v>167.15</v>
      </c>
      <c r="CU16" s="146">
        <v>167.15</v>
      </c>
      <c r="CV16" s="146">
        <v>167.2</v>
      </c>
      <c r="CW16" s="109">
        <v>167.21</v>
      </c>
      <c r="CX16" s="109">
        <v>168.01</v>
      </c>
      <c r="CY16" s="109">
        <v>168.01</v>
      </c>
      <c r="CZ16" s="109">
        <v>168.18</v>
      </c>
      <c r="DA16" s="109">
        <v>168.48</v>
      </c>
      <c r="DB16" s="109">
        <v>168.58</v>
      </c>
      <c r="DC16" s="109">
        <v>168.8</v>
      </c>
      <c r="DD16" s="109">
        <v>169.78</v>
      </c>
      <c r="DE16" s="109">
        <v>169.78</v>
      </c>
      <c r="DF16" s="109">
        <v>169.78</v>
      </c>
      <c r="DG16" s="109">
        <v>170.25</v>
      </c>
      <c r="DH16" s="109">
        <v>170.68</v>
      </c>
      <c r="DI16" s="109">
        <v>170.68</v>
      </c>
      <c r="DJ16" s="109">
        <v>169.71</v>
      </c>
      <c r="DK16" s="109">
        <v>170.66</v>
      </c>
      <c r="DL16" s="109">
        <v>170.66</v>
      </c>
      <c r="DM16" s="109">
        <v>171.35</v>
      </c>
      <c r="DN16" s="109">
        <v>171.35</v>
      </c>
      <c r="DO16" s="109">
        <v>171.35</v>
      </c>
      <c r="DP16" s="109">
        <v>173.73</v>
      </c>
      <c r="DQ16" s="109">
        <v>178.12</v>
      </c>
      <c r="DR16" s="109">
        <v>178.39</v>
      </c>
      <c r="DS16" s="109">
        <v>178.52</v>
      </c>
      <c r="DT16" s="109">
        <v>179.35</v>
      </c>
      <c r="DU16" s="109">
        <v>176.97</v>
      </c>
      <c r="DV16" s="109">
        <v>177.9</v>
      </c>
      <c r="DW16" s="109">
        <v>176.82</v>
      </c>
      <c r="DX16" s="109">
        <v>176.917946338653</v>
      </c>
      <c r="DY16" s="109">
        <v>182.52</v>
      </c>
      <c r="DZ16" s="109">
        <v>182.1490288</v>
      </c>
      <c r="EA16" s="109">
        <v>179.8612952</v>
      </c>
      <c r="EB16" s="109">
        <v>179.47586770000001</v>
      </c>
      <c r="EC16" s="109">
        <v>178.2753348</v>
      </c>
      <c r="ED16" s="109">
        <v>180.28923270000001</v>
      </c>
      <c r="EE16" s="109">
        <v>183.10896159999999</v>
      </c>
      <c r="EF16" s="109">
        <v>182.6072216</v>
      </c>
      <c r="EG16" s="109">
        <v>181.52054548263499</v>
      </c>
      <c r="EH16" s="109">
        <v>180.38527970000001</v>
      </c>
      <c r="EI16" s="109">
        <v>182.55584239999999</v>
      </c>
      <c r="EJ16" s="109">
        <v>184.70188379999999</v>
      </c>
      <c r="EK16" s="109">
        <v>184.98803380000001</v>
      </c>
      <c r="EL16" s="109"/>
      <c r="EM16" s="109"/>
      <c r="EN16" s="109"/>
      <c r="EO16" s="109"/>
      <c r="EP16" s="109"/>
      <c r="EQ16" s="109"/>
      <c r="ER16" s="109"/>
      <c r="ES16" s="109"/>
      <c r="ET16" s="370"/>
      <c r="EU16" s="295">
        <f t="shared" si="3"/>
        <v>1.5492532837937389E-3</v>
      </c>
      <c r="EV16" s="208">
        <f t="shared" si="0"/>
        <v>6.2176530084699424E-5</v>
      </c>
      <c r="EW16" s="364">
        <f t="shared" si="10"/>
        <v>1.0180802804648124</v>
      </c>
      <c r="EX16" s="155"/>
      <c r="EY16" s="155"/>
      <c r="EZ16" s="295">
        <f t="shared" si="4"/>
        <v>1.9102456463787609E-2</v>
      </c>
      <c r="FA16" s="288">
        <f t="shared" si="1"/>
        <v>9.2850854635394579E-5</v>
      </c>
      <c r="FB16" s="284">
        <f>FA16/$FA$17*100</f>
        <v>0.68681274998022157</v>
      </c>
      <c r="FC16" s="154"/>
      <c r="FD16" s="155"/>
      <c r="FE16" s="201">
        <f t="shared" si="5"/>
        <v>176.82816219488777</v>
      </c>
      <c r="FF16" s="201">
        <f t="shared" si="6"/>
        <v>181.65987729855291</v>
      </c>
      <c r="FG16" s="279">
        <f t="shared" si="7"/>
        <v>2.7324352884129155E-2</v>
      </c>
      <c r="FH16" s="323">
        <f t="shared" si="2"/>
        <v>1.478397064681669E-4</v>
      </c>
      <c r="FI16" s="282">
        <f t="shared" si="8"/>
        <v>0.3946566690794972</v>
      </c>
      <c r="FJ16" s="265"/>
      <c r="FK16" s="265"/>
      <c r="FL16" s="6"/>
      <c r="FM16" s="107"/>
      <c r="FN16" s="266"/>
      <c r="FO16" s="107"/>
      <c r="FP16" s="107"/>
      <c r="FQ16" s="107"/>
    </row>
    <row r="17" spans="3:175" ht="15.75" thickBot="1">
      <c r="C17" s="15">
        <v>137.41999999999999</v>
      </c>
      <c r="D17" s="16">
        <v>137.41999999999999</v>
      </c>
      <c r="E17" s="16">
        <v>136.72</v>
      </c>
      <c r="F17" s="16">
        <v>137.91999999999999</v>
      </c>
      <c r="G17" s="16">
        <v>138.13999999999999</v>
      </c>
      <c r="H17" s="16">
        <v>138.41</v>
      </c>
      <c r="I17" s="17">
        <v>138.31352227114897</v>
      </c>
      <c r="J17" s="18">
        <v>139.11528923978079</v>
      </c>
      <c r="K17" s="18">
        <v>137.35155132578478</v>
      </c>
      <c r="L17" s="18">
        <v>138.26012094557151</v>
      </c>
      <c r="M17" s="18">
        <v>138.24232050371236</v>
      </c>
      <c r="N17" s="51">
        <v>137.95133092502286</v>
      </c>
      <c r="O17" s="66"/>
      <c r="P17" s="69" t="s">
        <v>13</v>
      </c>
      <c r="Q17" s="73">
        <f>SUM(Q5:Q16)</f>
        <v>1.0000000000000002</v>
      </c>
      <c r="R17" s="74">
        <f t="shared" ref="R17:AC17" si="11">SUMPRODUCT($Q$5:$Q$16,R5:R16)</f>
        <v>139.77008402082097</v>
      </c>
      <c r="S17" s="75">
        <f t="shared" si="11"/>
        <v>139.72813099601416</v>
      </c>
      <c r="T17" s="75">
        <f t="shared" si="11"/>
        <v>138.00533416066136</v>
      </c>
      <c r="U17" s="75">
        <f t="shared" si="11"/>
        <v>136.91872783576261</v>
      </c>
      <c r="V17" s="75">
        <f t="shared" si="11"/>
        <v>137.03676990585214</v>
      </c>
      <c r="W17" s="75">
        <f t="shared" si="11"/>
        <v>137.27866928487691</v>
      </c>
      <c r="X17" s="75">
        <f t="shared" si="11"/>
        <v>138.0120241509224</v>
      </c>
      <c r="Y17" s="75">
        <f t="shared" si="11"/>
        <v>138.53649303693697</v>
      </c>
      <c r="Z17" s="75">
        <f t="shared" si="11"/>
        <v>139.0301814887406</v>
      </c>
      <c r="AA17" s="75">
        <f t="shared" si="11"/>
        <v>140.07942910596176</v>
      </c>
      <c r="AB17" s="75">
        <f t="shared" si="11"/>
        <v>140.41028895724597</v>
      </c>
      <c r="AC17" s="75">
        <f t="shared" si="11"/>
        <v>140.71427126314782</v>
      </c>
      <c r="AD17" s="75">
        <v>139.43</v>
      </c>
      <c r="AE17" s="75">
        <v>141.08000000000001</v>
      </c>
      <c r="AF17" s="75">
        <v>142.69</v>
      </c>
      <c r="AG17" s="75">
        <v>141.52000000000001</v>
      </c>
      <c r="AH17" s="75">
        <v>141.09</v>
      </c>
      <c r="AI17" s="75">
        <v>141.36000000000001</v>
      </c>
      <c r="AJ17" s="75">
        <v>141.71</v>
      </c>
      <c r="AK17" s="75">
        <v>141.1</v>
      </c>
      <c r="AL17" s="75">
        <v>141.65</v>
      </c>
      <c r="AM17" s="75">
        <v>141.63</v>
      </c>
      <c r="AN17" s="75">
        <v>142.82</v>
      </c>
      <c r="AO17" s="75">
        <v>142.24</v>
      </c>
      <c r="AP17" s="75">
        <v>142.5</v>
      </c>
      <c r="AQ17" s="75">
        <v>141.30000000000001</v>
      </c>
      <c r="AR17" s="75">
        <v>140</v>
      </c>
      <c r="AS17" s="75">
        <f>SUMPRODUCT($Q$5:$Q$16,AS5:AS16)</f>
        <v>144.32665399999999</v>
      </c>
      <c r="AT17" s="75">
        <f>SUMPRODUCT($Q$5:$Q$16,AT5:AT16)</f>
        <v>144.70940000000002</v>
      </c>
      <c r="AU17" s="75">
        <f>SUMPRODUCT($Q$5:$Q$16,AU5:AU16)</f>
        <v>144.98592400000001</v>
      </c>
      <c r="AV17" s="75">
        <v>145.19999999999999</v>
      </c>
      <c r="AW17" s="75">
        <v>143.6</v>
      </c>
      <c r="AX17" s="75">
        <v>144.69999999999999</v>
      </c>
      <c r="AY17" s="75">
        <v>145.27000000000001</v>
      </c>
      <c r="AZ17" s="75">
        <v>146.19999999999999</v>
      </c>
      <c r="BA17" s="75">
        <v>145.85</v>
      </c>
      <c r="BB17" s="75">
        <v>146.19999999999999</v>
      </c>
      <c r="BC17" s="75">
        <v>146.30000000000001</v>
      </c>
      <c r="BD17" s="75">
        <v>146.19999999999999</v>
      </c>
      <c r="BE17" s="75">
        <v>145.94999999999999</v>
      </c>
      <c r="BF17" s="75">
        <v>146.9</v>
      </c>
      <c r="BG17" s="75">
        <v>146</v>
      </c>
      <c r="BH17" s="75">
        <v>145.4</v>
      </c>
      <c r="BI17" s="75">
        <v>146.5</v>
      </c>
      <c r="BJ17" s="75">
        <v>146</v>
      </c>
      <c r="BK17" s="75">
        <v>149.04809992398228</v>
      </c>
      <c r="BL17" s="75">
        <v>150.84072413132992</v>
      </c>
      <c r="BM17" s="75">
        <v>152.29455769888696</v>
      </c>
      <c r="BN17" s="75">
        <v>153.4</v>
      </c>
      <c r="BO17" s="75">
        <v>153.53</v>
      </c>
      <c r="BP17" s="75">
        <v>153.72</v>
      </c>
      <c r="BQ17" s="75">
        <v>152.57</v>
      </c>
      <c r="BR17" s="75">
        <v>155.30000000000001</v>
      </c>
      <c r="BS17" s="75">
        <v>155.74</v>
      </c>
      <c r="BT17" s="75">
        <v>154.06</v>
      </c>
      <c r="BU17" s="75">
        <v>154.21</v>
      </c>
      <c r="BV17" s="75">
        <v>154.49</v>
      </c>
      <c r="BW17" s="75">
        <v>152.5</v>
      </c>
      <c r="BX17" s="75">
        <v>153.44</v>
      </c>
      <c r="BY17" s="75">
        <v>152.38</v>
      </c>
      <c r="BZ17" s="75">
        <v>153.44</v>
      </c>
      <c r="CA17" s="75">
        <v>153.13999999999999</v>
      </c>
      <c r="CB17" s="75">
        <v>153.27000000000001</v>
      </c>
      <c r="CC17" s="75">
        <v>154.69999999999999</v>
      </c>
      <c r="CD17" s="75">
        <v>157.07</v>
      </c>
      <c r="CE17" s="75">
        <v>155.46</v>
      </c>
      <c r="CF17" s="75">
        <v>156.84</v>
      </c>
      <c r="CG17" s="75">
        <v>157.24</v>
      </c>
      <c r="CH17" s="75">
        <v>157.33000000000001</v>
      </c>
      <c r="CI17" s="75">
        <v>157.15</v>
      </c>
      <c r="CJ17" s="75">
        <v>157.63999999999999</v>
      </c>
      <c r="CK17" s="75">
        <v>157.5</v>
      </c>
      <c r="CL17" s="75">
        <v>157.35</v>
      </c>
      <c r="CM17" s="75">
        <v>157.44999999999999</v>
      </c>
      <c r="CN17" s="75">
        <v>157.41</v>
      </c>
      <c r="CO17" s="75">
        <v>158.24</v>
      </c>
      <c r="CP17" s="75">
        <v>160.91</v>
      </c>
      <c r="CQ17" s="75">
        <v>161.58000000000001</v>
      </c>
      <c r="CR17" s="75">
        <v>162.81</v>
      </c>
      <c r="CS17" s="75">
        <v>164.61</v>
      </c>
      <c r="CT17" s="75">
        <v>163.66</v>
      </c>
      <c r="CU17" s="75">
        <v>163.19</v>
      </c>
      <c r="CV17" s="75">
        <v>164.31</v>
      </c>
      <c r="CW17" s="75">
        <v>163.80000000000001</v>
      </c>
      <c r="CX17" s="75">
        <v>164.03</v>
      </c>
      <c r="CY17" s="75">
        <v>165.36</v>
      </c>
      <c r="CZ17" s="75">
        <v>165.8</v>
      </c>
      <c r="DA17" s="75">
        <v>165.91</v>
      </c>
      <c r="DB17" s="75">
        <v>168.1</v>
      </c>
      <c r="DC17" s="75">
        <v>167.38</v>
      </c>
      <c r="DD17" s="75">
        <v>168.7</v>
      </c>
      <c r="DE17" s="75">
        <v>167.97</v>
      </c>
      <c r="DF17" s="75">
        <v>168.7</v>
      </c>
      <c r="DG17" s="75">
        <v>168.9</v>
      </c>
      <c r="DH17" s="75">
        <v>169.1</v>
      </c>
      <c r="DI17" s="75">
        <v>169.66</v>
      </c>
      <c r="DJ17" s="75">
        <v>169.1</v>
      </c>
      <c r="DK17" s="75">
        <v>170.3</v>
      </c>
      <c r="DL17" s="75">
        <v>170.2</v>
      </c>
      <c r="DM17" s="75">
        <v>171</v>
      </c>
      <c r="DN17" s="75">
        <v>171.86</v>
      </c>
      <c r="DO17" s="75">
        <v>172</v>
      </c>
      <c r="DP17" s="75">
        <v>175</v>
      </c>
      <c r="DQ17" s="75">
        <v>176.8</v>
      </c>
      <c r="DR17" s="75">
        <v>177.5</v>
      </c>
      <c r="DS17" s="75">
        <v>177.53</v>
      </c>
      <c r="DT17" s="75">
        <v>177</v>
      </c>
      <c r="DU17" s="75">
        <v>177.98</v>
      </c>
      <c r="DV17" s="75">
        <v>175.7</v>
      </c>
      <c r="DW17" s="75">
        <v>178.49</v>
      </c>
      <c r="DX17" s="75">
        <v>178.68140935897799</v>
      </c>
      <c r="DY17" s="75">
        <v>179.26</v>
      </c>
      <c r="DZ17" s="75">
        <v>177.46368649999999</v>
      </c>
      <c r="EA17" s="75">
        <v>179.9111843</v>
      </c>
      <c r="EB17" s="75">
        <v>178.32674979999999</v>
      </c>
      <c r="EC17" s="75">
        <v>180.8482051</v>
      </c>
      <c r="ED17" s="75">
        <v>181.00621699999999</v>
      </c>
      <c r="EE17" s="75">
        <v>182.08568099999999</v>
      </c>
      <c r="EF17" s="75">
        <v>183.3847165</v>
      </c>
      <c r="EG17" s="75">
        <v>185.01958847045799</v>
      </c>
      <c r="EH17" s="75">
        <v>187.95657159999999</v>
      </c>
      <c r="EI17" s="75">
        <v>186.38260360000001</v>
      </c>
      <c r="EJ17" s="75">
        <v>187.52088549999999</v>
      </c>
      <c r="EK17" s="75">
        <v>187.25775479999999</v>
      </c>
      <c r="EL17" s="75"/>
      <c r="EM17" s="75"/>
      <c r="EN17" s="75"/>
      <c r="EO17" s="75"/>
      <c r="EP17" s="75"/>
      <c r="EQ17" s="75"/>
      <c r="ER17" s="75"/>
      <c r="ES17" s="75"/>
      <c r="ET17" s="371"/>
      <c r="EU17" s="295">
        <f t="shared" si="3"/>
        <v>-1.403207430993092E-3</v>
      </c>
      <c r="EV17" s="421">
        <f t="shared" si="0"/>
        <v>6.1072325314377226E-3</v>
      </c>
      <c r="EW17" s="358">
        <f>SUM(EW5:EW16)</f>
        <v>100.00035657072479</v>
      </c>
      <c r="EX17" s="155"/>
      <c r="EY17" s="155"/>
      <c r="EZ17" s="295">
        <f t="shared" si="4"/>
        <v>1.2096915510648065E-2</v>
      </c>
      <c r="FA17" s="422">
        <f t="shared" si="1"/>
        <v>1.3519093033445935E-2</v>
      </c>
      <c r="FB17" s="284">
        <f>SUM(FB5:FB16)</f>
        <v>100.00000816404625</v>
      </c>
      <c r="FC17" s="156"/>
      <c r="FD17" s="155"/>
      <c r="FE17" s="201">
        <f t="shared" si="5"/>
        <v>176.48345077991485</v>
      </c>
      <c r="FF17" s="201">
        <f t="shared" si="6"/>
        <v>183.09698701420484</v>
      </c>
      <c r="FG17" s="279">
        <f>FF17/FE17-1</f>
        <v>3.7473973933892957E-2</v>
      </c>
      <c r="FH17" s="195">
        <f>SUM(FH5:FH16)</f>
        <v>3.7460334019691177E-2</v>
      </c>
      <c r="FI17" s="277">
        <f>SUM(FI5:FI16)</f>
        <v>100.00000000000003</v>
      </c>
      <c r="FJ17" s="265"/>
      <c r="FK17" s="265"/>
      <c r="FL17" s="6"/>
      <c r="FM17" s="107"/>
      <c r="FN17" s="266"/>
      <c r="FO17" s="107"/>
      <c r="FP17" s="107"/>
      <c r="FQ17" s="107"/>
    </row>
    <row r="18" spans="3:175" ht="15.75" thickBot="1"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67"/>
      <c r="P18" s="62" t="s">
        <v>50</v>
      </c>
      <c r="Q18" s="62"/>
      <c r="R18" s="71">
        <f>R17/N17-1</f>
        <v>1.3184019926466783E-2</v>
      </c>
      <c r="S18" s="59">
        <f t="shared" ref="S18:AX18" si="12">S17/R17-1</f>
        <v>-3.0015739849287293E-4</v>
      </c>
      <c r="T18" s="59">
        <f t="shared" si="12"/>
        <v>-1.2329634863590511E-2</v>
      </c>
      <c r="U18" s="59">
        <f t="shared" si="12"/>
        <v>-7.8736545330470031E-3</v>
      </c>
      <c r="V18" s="59">
        <f t="shared" si="12"/>
        <v>8.6213239018051446E-4</v>
      </c>
      <c r="W18" s="59">
        <f t="shared" si="12"/>
        <v>1.7652151257721016E-3</v>
      </c>
      <c r="X18" s="59">
        <f t="shared" si="12"/>
        <v>5.3420889775939173E-3</v>
      </c>
      <c r="Y18" s="59">
        <f t="shared" si="12"/>
        <v>3.8001680595673992E-3</v>
      </c>
      <c r="Z18" s="59">
        <f t="shared" si="12"/>
        <v>3.5635985939963533E-3</v>
      </c>
      <c r="AA18" s="59">
        <f t="shared" si="12"/>
        <v>7.5469053264967112E-3</v>
      </c>
      <c r="AB18" s="59">
        <f t="shared" si="12"/>
        <v>2.3619446009730538E-3</v>
      </c>
      <c r="AC18" s="59">
        <f t="shared" si="12"/>
        <v>2.164957483951957E-3</v>
      </c>
      <c r="AD18" s="59">
        <f t="shared" si="12"/>
        <v>-9.1268017921658506E-3</v>
      </c>
      <c r="AE18" s="59">
        <f t="shared" si="12"/>
        <v>1.1833895144516937E-2</v>
      </c>
      <c r="AF18" s="59">
        <f t="shared" si="12"/>
        <v>1.1411964842642286E-2</v>
      </c>
      <c r="AG18" s="59">
        <f t="shared" si="12"/>
        <v>-8.1995935244234541E-3</v>
      </c>
      <c r="AH18" s="59">
        <f t="shared" si="12"/>
        <v>-3.038439796495207E-3</v>
      </c>
      <c r="AI18" s="59">
        <f t="shared" si="12"/>
        <v>1.9136721241761467E-3</v>
      </c>
      <c r="AJ18" s="59">
        <f t="shared" si="12"/>
        <v>2.4759479343519075E-3</v>
      </c>
      <c r="AK18" s="59">
        <f t="shared" si="12"/>
        <v>-4.3045656622681117E-3</v>
      </c>
      <c r="AL18" s="59">
        <f t="shared" si="12"/>
        <v>3.8979447200566675E-3</v>
      </c>
      <c r="AM18" s="59">
        <f t="shared" si="12"/>
        <v>-1.411930815390372E-4</v>
      </c>
      <c r="AN18" s="59">
        <f t="shared" si="12"/>
        <v>8.4021746805056363E-3</v>
      </c>
      <c r="AO18" s="59">
        <f t="shared" si="12"/>
        <v>-4.0610558745273195E-3</v>
      </c>
      <c r="AP18" s="59">
        <f t="shared" si="12"/>
        <v>1.8278965129359115E-3</v>
      </c>
      <c r="AQ18" s="59">
        <f t="shared" si="12"/>
        <v>-8.4210526315788847E-3</v>
      </c>
      <c r="AR18" s="59">
        <f t="shared" si="12"/>
        <v>-9.2002830856334761E-3</v>
      </c>
      <c r="AS18" s="59">
        <f t="shared" si="12"/>
        <v>3.0904671428571451E-2</v>
      </c>
      <c r="AT18" s="59">
        <f t="shared" si="12"/>
        <v>2.6519425857405299E-3</v>
      </c>
      <c r="AU18" s="59">
        <f t="shared" si="12"/>
        <v>1.9108917596231123E-3</v>
      </c>
      <c r="AV18" s="59">
        <f t="shared" si="12"/>
        <v>1.4765295422745073E-3</v>
      </c>
      <c r="AW18" s="59">
        <f t="shared" si="12"/>
        <v>-1.1019283746556474E-2</v>
      </c>
      <c r="AX18" s="59">
        <f t="shared" si="12"/>
        <v>7.6601671309191044E-3</v>
      </c>
      <c r="AY18" s="59">
        <f t="shared" ref="AY18:CD18" si="13">AY17/AX17-1</f>
        <v>3.9391845196961039E-3</v>
      </c>
      <c r="AZ18" s="59">
        <f t="shared" si="13"/>
        <v>6.4018723755763229E-3</v>
      </c>
      <c r="BA18" s="59">
        <f t="shared" si="13"/>
        <v>-2.3939808481531211E-3</v>
      </c>
      <c r="BB18" s="59">
        <f t="shared" si="13"/>
        <v>2.3997257456289667E-3</v>
      </c>
      <c r="BC18" s="59">
        <f t="shared" si="13"/>
        <v>6.8399452804390748E-4</v>
      </c>
      <c r="BD18" s="59">
        <f t="shared" si="13"/>
        <v>-6.8352699931661931E-4</v>
      </c>
      <c r="BE18" s="59">
        <f t="shared" si="13"/>
        <v>-1.7099863201094356E-3</v>
      </c>
      <c r="BF18" s="59">
        <f t="shared" si="13"/>
        <v>6.509078451524708E-3</v>
      </c>
      <c r="BG18" s="59">
        <f t="shared" si="13"/>
        <v>-6.1266167460858334E-3</v>
      </c>
      <c r="BH18" s="59">
        <f t="shared" si="13"/>
        <v>-4.109589041095818E-3</v>
      </c>
      <c r="BI18" s="59">
        <f t="shared" si="13"/>
        <v>7.5653370013755161E-3</v>
      </c>
      <c r="BJ18" s="59">
        <f t="shared" si="13"/>
        <v>-3.4129692832765013E-3</v>
      </c>
      <c r="BK18" s="59">
        <f t="shared" si="13"/>
        <v>2.0877396739604537E-2</v>
      </c>
      <c r="BL18" s="59">
        <f t="shared" si="13"/>
        <v>1.2027152363981219E-2</v>
      </c>
      <c r="BM18" s="59">
        <f t="shared" si="13"/>
        <v>9.6382033163089353E-3</v>
      </c>
      <c r="BN18" s="59">
        <f t="shared" si="13"/>
        <v>7.258580462859987E-3</v>
      </c>
      <c r="BO18" s="59">
        <f t="shared" si="13"/>
        <v>8.4745762711868622E-4</v>
      </c>
      <c r="BP18" s="59">
        <f t="shared" si="13"/>
        <v>1.2375431511757462E-3</v>
      </c>
      <c r="BQ18" s="59">
        <f t="shared" si="13"/>
        <v>-7.481134530314848E-3</v>
      </c>
      <c r="BR18" s="59">
        <f t="shared" si="13"/>
        <v>1.7893425968408039E-2</v>
      </c>
      <c r="BS18" s="59">
        <f t="shared" si="13"/>
        <v>2.8332260141661347E-3</v>
      </c>
      <c r="BT18" s="59">
        <f t="shared" si="13"/>
        <v>-1.0787209451650237E-2</v>
      </c>
      <c r="BU18" s="59">
        <f t="shared" si="13"/>
        <v>9.7364663118271189E-4</v>
      </c>
      <c r="BV18" s="59">
        <f t="shared" si="13"/>
        <v>1.8157058556513839E-3</v>
      </c>
      <c r="BW18" s="59">
        <f t="shared" si="13"/>
        <v>-1.2881092627354596E-2</v>
      </c>
      <c r="BX18" s="59">
        <f t="shared" si="13"/>
        <v>6.1639344262294227E-3</v>
      </c>
      <c r="BY18" s="59">
        <f t="shared" si="13"/>
        <v>-6.9082377476538115E-3</v>
      </c>
      <c r="BZ18" s="59">
        <f t="shared" si="13"/>
        <v>6.9562934768343521E-3</v>
      </c>
      <c r="CA18" s="59">
        <f t="shared" si="13"/>
        <v>-1.9551616266945127E-3</v>
      </c>
      <c r="CB18" s="59">
        <f t="shared" si="13"/>
        <v>8.4889643463514908E-4</v>
      </c>
      <c r="CC18" s="59">
        <f t="shared" si="13"/>
        <v>9.3299406276503571E-3</v>
      </c>
      <c r="CD18" s="59">
        <f t="shared" si="13"/>
        <v>1.5319974143503501E-2</v>
      </c>
      <c r="CE18" s="59">
        <f t="shared" ref="CE18:DJ18" si="14">CE17/CD17-1</f>
        <v>-1.0250206914114601E-2</v>
      </c>
      <c r="CF18" s="59">
        <f t="shared" si="14"/>
        <v>8.8768815129294243E-3</v>
      </c>
      <c r="CG18" s="59">
        <f t="shared" si="14"/>
        <v>2.550369803621555E-3</v>
      </c>
      <c r="CH18" s="59">
        <f t="shared" si="14"/>
        <v>5.7237344187233141E-4</v>
      </c>
      <c r="CI18" s="59">
        <f t="shared" si="14"/>
        <v>-1.1440920358483098E-3</v>
      </c>
      <c r="CJ18" s="59">
        <f t="shared" si="14"/>
        <v>3.1180400890866711E-3</v>
      </c>
      <c r="CK18" s="59">
        <f t="shared" si="14"/>
        <v>-8.8809946714019095E-4</v>
      </c>
      <c r="CL18" s="59">
        <f t="shared" si="14"/>
        <v>-9.5238095238103782E-4</v>
      </c>
      <c r="CM18" s="59">
        <f t="shared" si="14"/>
        <v>6.355258976802336E-4</v>
      </c>
      <c r="CN18" s="59">
        <f t="shared" si="14"/>
        <v>-2.5404890441405037E-4</v>
      </c>
      <c r="CO18" s="59">
        <f t="shared" si="14"/>
        <v>5.272854329458232E-3</v>
      </c>
      <c r="CP18" s="59">
        <f t="shared" si="14"/>
        <v>1.6873104145601614E-2</v>
      </c>
      <c r="CQ18" s="59">
        <f t="shared" si="14"/>
        <v>4.1638182835126436E-3</v>
      </c>
      <c r="CR18" s="59">
        <f t="shared" si="14"/>
        <v>7.6123282584477092E-3</v>
      </c>
      <c r="CS18" s="59">
        <f t="shared" si="14"/>
        <v>1.1055831951354511E-2</v>
      </c>
      <c r="CT18" s="59">
        <f t="shared" si="14"/>
        <v>-5.7712168155034105E-3</v>
      </c>
      <c r="CU18" s="59">
        <f t="shared" si="14"/>
        <v>-2.8718074055970044E-3</v>
      </c>
      <c r="CV18" s="59">
        <f t="shared" si="14"/>
        <v>6.8631656351492154E-3</v>
      </c>
      <c r="CW18" s="59">
        <f t="shared" si="14"/>
        <v>-3.1038889903231004E-3</v>
      </c>
      <c r="CX18" s="59">
        <f t="shared" si="14"/>
        <v>1.4041514041513992E-3</v>
      </c>
      <c r="CY18" s="59">
        <f t="shared" si="14"/>
        <v>8.1082728769128476E-3</v>
      </c>
      <c r="CZ18" s="59">
        <f t="shared" si="14"/>
        <v>2.660861151427163E-3</v>
      </c>
      <c r="DA18" s="59">
        <f t="shared" si="14"/>
        <v>6.6344993968625587E-4</v>
      </c>
      <c r="DB18" s="59">
        <f t="shared" si="14"/>
        <v>1.3199927671629252E-2</v>
      </c>
      <c r="DC18" s="59">
        <f t="shared" si="14"/>
        <v>-4.283164782867388E-3</v>
      </c>
      <c r="DD18" s="59">
        <f t="shared" si="14"/>
        <v>7.8862468634244287E-3</v>
      </c>
      <c r="DE18" s="59">
        <f t="shared" si="14"/>
        <v>-4.3272080616478803E-3</v>
      </c>
      <c r="DF18" s="59">
        <f t="shared" si="14"/>
        <v>4.3460141691968879E-3</v>
      </c>
      <c r="DG18" s="59">
        <f t="shared" si="14"/>
        <v>1.1855364552459946E-3</v>
      </c>
      <c r="DH18" s="59">
        <f t="shared" si="14"/>
        <v>1.1841326228536619E-3</v>
      </c>
      <c r="DI18" s="59">
        <f t="shared" si="14"/>
        <v>3.311649911295067E-3</v>
      </c>
      <c r="DJ18" s="59">
        <f t="shared" si="14"/>
        <v>-3.3007190852293311E-3</v>
      </c>
      <c r="DK18" s="59">
        <f t="shared" ref="DK18:EP18" si="15">DK17/DJ17-1</f>
        <v>7.09639266706108E-3</v>
      </c>
      <c r="DL18" s="59">
        <f t="shared" si="15"/>
        <v>-5.8719906048165793E-4</v>
      </c>
      <c r="DM18" s="59">
        <f t="shared" si="15"/>
        <v>4.7003525264395218E-3</v>
      </c>
      <c r="DN18" s="59">
        <f t="shared" si="15"/>
        <v>5.0292397660820498E-3</v>
      </c>
      <c r="DO18" s="59">
        <f t="shared" si="15"/>
        <v>8.1461654835313091E-4</v>
      </c>
      <c r="DP18" s="59">
        <f t="shared" si="15"/>
        <v>1.744186046511631E-2</v>
      </c>
      <c r="DQ18" s="59">
        <f t="shared" si="15"/>
        <v>1.0285714285714453E-2</v>
      </c>
      <c r="DR18" s="59">
        <f t="shared" si="15"/>
        <v>3.9592760180995334E-3</v>
      </c>
      <c r="DS18" s="59">
        <f t="shared" si="15"/>
        <v>1.6901408450697986E-4</v>
      </c>
      <c r="DT18" s="59">
        <f t="shared" si="15"/>
        <v>-2.9854109164648701E-3</v>
      </c>
      <c r="DU18" s="59">
        <f t="shared" si="15"/>
        <v>5.5367231638416836E-3</v>
      </c>
      <c r="DV18" s="59">
        <f t="shared" si="15"/>
        <v>-1.2810428137993046E-2</v>
      </c>
      <c r="DW18" s="59">
        <f t="shared" si="15"/>
        <v>1.5879339783722468E-2</v>
      </c>
      <c r="DX18" s="59">
        <f t="shared" si="15"/>
        <v>1.0723814162023615E-3</v>
      </c>
      <c r="DY18" s="59">
        <f t="shared" si="15"/>
        <v>3.2381132603425122E-3</v>
      </c>
      <c r="DZ18" s="59">
        <f t="shared" si="15"/>
        <v>-1.0020715720182927E-2</v>
      </c>
      <c r="EA18" s="59">
        <f t="shared" si="15"/>
        <v>1.3791541516297912E-2</v>
      </c>
      <c r="EB18" s="59">
        <f t="shared" si="15"/>
        <v>-8.8067593249677723E-3</v>
      </c>
      <c r="EC18" s="59">
        <f t="shared" si="15"/>
        <v>1.4139523671170551E-2</v>
      </c>
      <c r="ED18" s="59">
        <f t="shared" si="15"/>
        <v>8.7372666990326309E-4</v>
      </c>
      <c r="EE18" s="59">
        <f t="shared" si="15"/>
        <v>5.963684661726365E-3</v>
      </c>
      <c r="EF18" s="59">
        <f t="shared" si="15"/>
        <v>7.1341990916902187E-3</v>
      </c>
      <c r="EG18" s="59">
        <f t="shared" si="15"/>
        <v>8.9149848562106726E-3</v>
      </c>
      <c r="EH18" s="59">
        <f t="shared" si="15"/>
        <v>1.5873903697558811E-2</v>
      </c>
      <c r="EI18" s="59">
        <f t="shared" si="15"/>
        <v>-8.3741046487569859E-3</v>
      </c>
      <c r="EJ18" s="59">
        <f t="shared" si="15"/>
        <v>6.1072325314377451E-3</v>
      </c>
      <c r="EK18" s="59">
        <f t="shared" si="15"/>
        <v>-1.403207430993092E-3</v>
      </c>
      <c r="EL18" s="59">
        <f t="shared" si="15"/>
        <v>-1</v>
      </c>
      <c r="EM18" s="59" t="e">
        <f t="shared" si="15"/>
        <v>#DIV/0!</v>
      </c>
      <c r="EN18" s="59" t="e">
        <f t="shared" si="15"/>
        <v>#DIV/0!</v>
      </c>
      <c r="EO18" s="59" t="e">
        <f t="shared" si="15"/>
        <v>#DIV/0!</v>
      </c>
      <c r="EP18" s="59" t="e">
        <f t="shared" si="15"/>
        <v>#DIV/0!</v>
      </c>
      <c r="EQ18" s="59" t="e">
        <f t="shared" ref="EQ18:ES18" si="16">EQ17/EP17-1</f>
        <v>#DIV/0!</v>
      </c>
      <c r="ER18" s="59" t="e">
        <f t="shared" si="16"/>
        <v>#DIV/0!</v>
      </c>
      <c r="ES18" s="59" t="e">
        <f t="shared" si="16"/>
        <v>#DIV/0!</v>
      </c>
      <c r="ET18" s="372"/>
      <c r="EU18" s="192"/>
      <c r="EV18" s="205"/>
      <c r="EW18" s="206"/>
      <c r="EX18" s="107"/>
      <c r="EY18" s="107"/>
      <c r="EZ18" s="285"/>
      <c r="FA18" s="285"/>
      <c r="FB18" s="285"/>
      <c r="FC18" s="6"/>
      <c r="FD18" s="6"/>
      <c r="FE18" s="192"/>
      <c r="FF18" s="193"/>
      <c r="FG18" s="193"/>
      <c r="FH18" s="193"/>
      <c r="FI18" s="194"/>
      <c r="FJ18" s="6"/>
      <c r="FK18" s="6"/>
      <c r="FL18" s="6"/>
      <c r="FM18" s="6"/>
      <c r="FN18" s="6"/>
      <c r="FO18" s="107"/>
      <c r="FP18" s="107"/>
      <c r="FQ18" s="107"/>
    </row>
    <row r="19" spans="3:175" ht="15.75" thickBot="1">
      <c r="C19" s="21"/>
      <c r="D19" s="22"/>
      <c r="E19" s="1"/>
      <c r="F19" s="21"/>
      <c r="G19" s="21"/>
      <c r="N19" s="22"/>
      <c r="O19" s="68"/>
      <c r="P19" s="70" t="s">
        <v>51</v>
      </c>
      <c r="Q19" s="70"/>
      <c r="R19" s="72">
        <f t="shared" ref="R19:AC19" si="17">R17/C17-1</f>
        <v>1.710147009766394E-2</v>
      </c>
      <c r="S19" s="61">
        <f t="shared" si="17"/>
        <v>1.679617956639623E-2</v>
      </c>
      <c r="T19" s="61">
        <f t="shared" si="17"/>
        <v>9.4012153354401384E-3</v>
      </c>
      <c r="U19" s="61">
        <f t="shared" si="17"/>
        <v>-7.2598039750390031E-3</v>
      </c>
      <c r="V19" s="61">
        <f t="shared" si="17"/>
        <v>-7.9863189094241394E-3</v>
      </c>
      <c r="W19" s="61">
        <f t="shared" si="17"/>
        <v>-8.1737642881517525E-3</v>
      </c>
      <c r="X19" s="61">
        <f t="shared" si="17"/>
        <v>-2.1798166605541125E-3</v>
      </c>
      <c r="Y19" s="61">
        <f t="shared" si="17"/>
        <v>-4.1605506196101816E-3</v>
      </c>
      <c r="Z19" s="61">
        <f t="shared" si="17"/>
        <v>1.2221413932007597E-2</v>
      </c>
      <c r="AA19" s="61">
        <f t="shared" si="17"/>
        <v>1.3158589388956532E-2</v>
      </c>
      <c r="AB19" s="61">
        <f t="shared" si="17"/>
        <v>1.5682378924443574E-2</v>
      </c>
      <c r="AC19" s="61">
        <f t="shared" si="17"/>
        <v>2.0028370292611619E-2</v>
      </c>
      <c r="AD19" s="61">
        <f>AVERAGE(S17:AD17)/AVERAGE(R17,D17:N17)-1</f>
        <v>4.5644522510106533E-3</v>
      </c>
      <c r="AE19" s="61">
        <f>AVERAGE(T17:AE17)/AVERAGE(R17:S17,E17:N17)-1</f>
        <v>3.982016966844748E-3</v>
      </c>
      <c r="AF19" s="61">
        <f>AVERAGE(U17:AF17)/AVERAGE(R17:T17,F17:N17)-1</f>
        <v>6.0252373830149697E-3</v>
      </c>
      <c r="AG19" s="61">
        <f>AVERAGE(V17:AG17)/AVERAGE(S17:U17,G17:N17)-1</f>
        <v>1.0345904066458411E-2</v>
      </c>
      <c r="AH19" s="61">
        <f>AVERAGE(W17:AH17)/AVERAGE(R17:V17,H17:N17)-1</f>
        <v>1.2517711605516402E-2</v>
      </c>
      <c r="AI19" s="61">
        <f>AVERAGE(X17:AI17)/AVERAGE(S17:W17,I17:N17)-1</f>
        <v>1.6744500294902709E-2</v>
      </c>
      <c r="AJ19" s="61">
        <f>AVERAGE(Y17:AJ17)/AVERAGE(R17:X17,J17:N17)-1</f>
        <v>1.8085809701344546E-2</v>
      </c>
      <c r="AK19" s="61">
        <f>AVERAGE(Z17:AK17)/AVERAGE(R17:Y17,K17:N17)-1</f>
        <v>1.9988402922820114E-2</v>
      </c>
      <c r="AL19" s="61">
        <f>AVERAGE(AA17:AL17)/AVERAGE(R17:Z17,L17:N17)-1</f>
        <v>2.0535576497087371E-2</v>
      </c>
      <c r="AM19" s="61">
        <f>AVERAGE(AB17:AM17)/AVERAGE(R17:AA17,M17:N17)-1</f>
        <v>2.035124568619362E-2</v>
      </c>
      <c r="AN19" s="61">
        <f>AVERAGE(AC17:AN17)/AVERAGE(R17:AB17,N17)-1</f>
        <v>2.0470097494035056E-2</v>
      </c>
      <c r="AO19" s="61">
        <f t="shared" ref="AO19:CH19" si="18">AVERAGE(AD17:AO17)/AVERAGE(R17:AC17)-1</f>
        <v>1.9693301691295906E-2</v>
      </c>
      <c r="AP19" s="61">
        <f t="shared" si="18"/>
        <v>2.174520042960304E-2</v>
      </c>
      <c r="AQ19" s="61">
        <f t="shared" si="18"/>
        <v>2.1048384806139353E-2</v>
      </c>
      <c r="AR19" s="61">
        <f t="shared" si="18"/>
        <v>1.6576630906504741E-2</v>
      </c>
      <c r="AS19" s="61">
        <f t="shared" si="18"/>
        <v>1.5460225895576052E-2</v>
      </c>
      <c r="AT19" s="61">
        <f t="shared" si="18"/>
        <v>1.5164671152734455E-2</v>
      </c>
      <c r="AU19" s="61">
        <f t="shared" si="18"/>
        <v>1.4857477989310919E-2</v>
      </c>
      <c r="AV19" s="61">
        <f t="shared" si="18"/>
        <v>1.470168837627539E-2</v>
      </c>
      <c r="AW19" s="61">
        <f t="shared" si="18"/>
        <v>1.4641817357955889E-2</v>
      </c>
      <c r="AX19" s="61">
        <f t="shared" si="18"/>
        <v>1.4873276902753974E-2</v>
      </c>
      <c r="AY19" s="61">
        <f t="shared" si="18"/>
        <v>1.6092815302837682E-2</v>
      </c>
      <c r="AZ19" s="61">
        <f t="shared" si="18"/>
        <v>1.6641797544395986E-2</v>
      </c>
      <c r="BA19" s="61">
        <f t="shared" si="18"/>
        <v>1.7854101700504055E-2</v>
      </c>
      <c r="BB19" s="61">
        <f t="shared" si="18"/>
        <v>1.8192171107153765E-2</v>
      </c>
      <c r="BC19" s="61">
        <f t="shared" si="18"/>
        <v>2.0998923372570699E-2</v>
      </c>
      <c r="BD19" s="61">
        <f t="shared" si="18"/>
        <v>2.6264908294681089E-2</v>
      </c>
      <c r="BE19" s="61">
        <f t="shared" si="18"/>
        <v>2.5526232369866841E-2</v>
      </c>
      <c r="BF19" s="61">
        <f t="shared" si="18"/>
        <v>2.4634220076015234E-2</v>
      </c>
      <c r="BG19" s="61">
        <f t="shared" si="18"/>
        <v>2.3053638390319042E-2</v>
      </c>
      <c r="BH19" s="61">
        <f t="shared" si="18"/>
        <v>2.1085444502640049E-2</v>
      </c>
      <c r="BI19" s="61">
        <f t="shared" si="18"/>
        <v>2.1287948344240526E-2</v>
      </c>
      <c r="BJ19" s="61">
        <f t="shared" si="18"/>
        <v>2.0231536476517098E-2</v>
      </c>
      <c r="BK19" s="61">
        <f t="shared" si="18"/>
        <v>2.0268975594312844E-2</v>
      </c>
      <c r="BL19" s="61">
        <f t="shared" si="18"/>
        <v>2.0960101909085926E-2</v>
      </c>
      <c r="BM19" s="61">
        <f t="shared" si="18"/>
        <v>2.2556089838400739E-2</v>
      </c>
      <c r="BN19" s="61">
        <f t="shared" si="18"/>
        <v>2.4528300008786807E-2</v>
      </c>
      <c r="BO19" s="61">
        <f t="shared" si="18"/>
        <v>2.574127852806618E-2</v>
      </c>
      <c r="BP19" s="61">
        <f t="shared" si="18"/>
        <v>2.6406822626096726E-2</v>
      </c>
      <c r="BQ19" s="61">
        <f t="shared" si="18"/>
        <v>2.9245399878343736E-2</v>
      </c>
      <c r="BR19" s="61">
        <f t="shared" si="18"/>
        <v>3.2762333631003671E-2</v>
      </c>
      <c r="BS19" s="61">
        <f t="shared" si="18"/>
        <v>3.7734222020624264E-2</v>
      </c>
      <c r="BT19" s="61">
        <f t="shared" si="18"/>
        <v>4.2568145258238932E-2</v>
      </c>
      <c r="BU19" s="61">
        <f t="shared" si="18"/>
        <v>4.5243927531844141E-2</v>
      </c>
      <c r="BV19" s="61">
        <f t="shared" si="18"/>
        <v>4.9312449296940564E-2</v>
      </c>
      <c r="BW19" s="61">
        <f t="shared" si="18"/>
        <v>4.9020679769578024E-2</v>
      </c>
      <c r="BX19" s="61">
        <f t="shared" si="18"/>
        <v>4.773237968317634E-2</v>
      </c>
      <c r="BY19" s="61">
        <f t="shared" si="18"/>
        <v>4.3960823012227035E-2</v>
      </c>
      <c r="BZ19" s="61">
        <f t="shared" si="18"/>
        <v>3.9748304810490964E-2</v>
      </c>
      <c r="CA19" s="61">
        <f t="shared" si="18"/>
        <v>3.5311099981111482E-2</v>
      </c>
      <c r="CB19" s="61">
        <f t="shared" si="18"/>
        <v>3.0709168852434576E-2</v>
      </c>
      <c r="CC19" s="61">
        <f t="shared" si="18"/>
        <v>2.8096271701990805E-2</v>
      </c>
      <c r="CD19" s="61">
        <f t="shared" si="18"/>
        <v>2.4291552752820911E-2</v>
      </c>
      <c r="CE19" s="61">
        <f t="shared" si="18"/>
        <v>1.8638488494446603E-2</v>
      </c>
      <c r="CF19" s="61">
        <f t="shared" si="18"/>
        <v>1.5324501602909102E-2</v>
      </c>
      <c r="CG19" s="61">
        <f t="shared" si="18"/>
        <v>1.2703582372635802E-2</v>
      </c>
      <c r="CH19" s="61">
        <f t="shared" si="18"/>
        <v>9.5729588257977838E-3</v>
      </c>
      <c r="CI19" s="61">
        <f>AVERAGE(BX17:CJ17)/AVERAGE(BL17:BW17)-1</f>
        <v>1.146678587294514E-2</v>
      </c>
      <c r="CJ19" s="61">
        <f t="shared" ref="CJ19:DO19" si="19">AVERAGE(BY17:CJ17)/AVERAGE(BM17:BX17)-1</f>
        <v>1.1058334589109098E-2</v>
      </c>
      <c r="CK19" s="61">
        <f t="shared" si="19"/>
        <v>1.3786077362437199E-2</v>
      </c>
      <c r="CL19" s="61">
        <f t="shared" si="19"/>
        <v>1.5882907585429429E-2</v>
      </c>
      <c r="CM19" s="61">
        <f t="shared" si="19"/>
        <v>1.843370424771984E-2</v>
      </c>
      <c r="CN19" s="61">
        <f t="shared" si="19"/>
        <v>2.0926626692834072E-2</v>
      </c>
      <c r="CO19" s="61">
        <f t="shared" si="19"/>
        <v>2.166602587359967E-2</v>
      </c>
      <c r="CP19" s="61">
        <f t="shared" si="19"/>
        <v>2.2765142498539337E-2</v>
      </c>
      <c r="CQ19" s="61">
        <f t="shared" si="19"/>
        <v>2.6231495108648639E-2</v>
      </c>
      <c r="CR19" s="61">
        <f t="shared" si="19"/>
        <v>2.7915545614660919E-2</v>
      </c>
      <c r="CS19" s="61">
        <f t="shared" si="19"/>
        <v>3.021084483567682E-2</v>
      </c>
      <c r="CT19" s="61">
        <f t="shared" si="19"/>
        <v>3.2044204845945279E-2</v>
      </c>
      <c r="CU19" s="61">
        <f t="shared" si="19"/>
        <v>3.2710882855393475E-2</v>
      </c>
      <c r="CV19" s="61">
        <f t="shared" si="19"/>
        <v>3.3961171917712862E-2</v>
      </c>
      <c r="CW19" s="61">
        <f t="shared" si="19"/>
        <v>3.4498979035482602E-2</v>
      </c>
      <c r="CX19" s="61">
        <f t="shared" si="19"/>
        <v>3.5904602894345272E-2</v>
      </c>
      <c r="CY19" s="61">
        <f t="shared" si="19"/>
        <v>3.7738158594997184E-2</v>
      </c>
      <c r="CZ19" s="61">
        <f t="shared" si="19"/>
        <v>3.9912061769172391E-2</v>
      </c>
      <c r="DA19" s="61">
        <f t="shared" si="19"/>
        <v>4.2026204761803632E-2</v>
      </c>
      <c r="DB19" s="61">
        <f t="shared" si="19"/>
        <v>4.3712840911495077E-2</v>
      </c>
      <c r="DC19" s="61">
        <f t="shared" si="19"/>
        <v>4.3403070693436741E-2</v>
      </c>
      <c r="DD19" s="61">
        <f t="shared" si="19"/>
        <v>4.3224833255370188E-2</v>
      </c>
      <c r="DE19" s="61">
        <f t="shared" si="19"/>
        <v>4.0958544068524283E-2</v>
      </c>
      <c r="DF19" s="61">
        <f t="shared" si="19"/>
        <v>4.0150080101862828E-2</v>
      </c>
      <c r="DG19" s="61">
        <f t="shared" si="19"/>
        <v>3.9852264155850747E-2</v>
      </c>
      <c r="DH19" s="61">
        <f t="shared" si="19"/>
        <v>3.8739878280162898E-2</v>
      </c>
      <c r="DI19" s="61">
        <f t="shared" si="19"/>
        <v>3.8386416716615246E-2</v>
      </c>
      <c r="DJ19" s="61">
        <f t="shared" si="19"/>
        <v>3.7425334706488123E-2</v>
      </c>
      <c r="DK19" s="61">
        <f t="shared" si="19"/>
        <v>3.5750367965701191E-2</v>
      </c>
      <c r="DL19" s="61">
        <f t="shared" si="19"/>
        <v>3.3559720165449614E-2</v>
      </c>
      <c r="DM19" s="61">
        <f t="shared" si="19"/>
        <v>3.2116461594022372E-2</v>
      </c>
      <c r="DN19" s="61">
        <f t="shared" si="19"/>
        <v>3.0261104015893325E-2</v>
      </c>
      <c r="DO19" s="61">
        <f t="shared" si="19"/>
        <v>2.9576141003355261E-2</v>
      </c>
      <c r="DP19" s="61">
        <f t="shared" ref="DP19:ES19" si="20">AVERAGE(DE17:DP17)/AVERAGE(CS17:DD17)-1</f>
        <v>2.9694939164168543E-2</v>
      </c>
      <c r="DQ19" s="61">
        <f t="shared" si="20"/>
        <v>3.2395974268311978E-2</v>
      </c>
      <c r="DR19" s="61">
        <f t="shared" si="20"/>
        <v>3.4200426439232379E-2</v>
      </c>
      <c r="DS19" s="61">
        <f t="shared" si="20"/>
        <v>3.556349301636863E-2</v>
      </c>
      <c r="DT19" s="61">
        <f t="shared" si="20"/>
        <v>3.7030567685589322E-2</v>
      </c>
      <c r="DU19" s="61">
        <f t="shared" si="20"/>
        <v>3.8146705082080512E-2</v>
      </c>
      <c r="DV19" s="61">
        <f t="shared" si="20"/>
        <v>3.8810133619234799E-2</v>
      </c>
      <c r="DW19" s="61">
        <f t="shared" si="20"/>
        <v>4.0324417464671525E-2</v>
      </c>
      <c r="DX19" s="61">
        <f t="shared" si="20"/>
        <v>4.2253243228316917E-2</v>
      </c>
      <c r="DY19" s="61">
        <f t="shared" si="20"/>
        <v>4.3709512721822996E-2</v>
      </c>
      <c r="DZ19" s="61">
        <f t="shared" si="20"/>
        <v>4.4535605257088662E-2</v>
      </c>
      <c r="EA19" s="61">
        <f t="shared" si="20"/>
        <v>4.6049934065432563E-2</v>
      </c>
      <c r="EB19" s="61">
        <f t="shared" si="20"/>
        <v>4.4453211904832646E-2</v>
      </c>
      <c r="EC19" s="61">
        <f t="shared" si="20"/>
        <v>4.1932376698549989E-2</v>
      </c>
      <c r="ED19" s="61">
        <f t="shared" si="20"/>
        <v>3.918534411181529E-2</v>
      </c>
      <c r="EE19" s="61">
        <f t="shared" si="20"/>
        <v>3.7053758633355693E-2</v>
      </c>
      <c r="EF19" s="61">
        <f t="shared" si="20"/>
        <v>3.6183666382241464E-2</v>
      </c>
      <c r="EG19" s="61">
        <f t="shared" si="20"/>
        <v>3.5425634280048302E-2</v>
      </c>
      <c r="EH19" s="61">
        <f t="shared" si="20"/>
        <v>3.8016699379051833E-2</v>
      </c>
      <c r="EI19" s="61">
        <f t="shared" si="20"/>
        <v>3.7726963165942928E-2</v>
      </c>
      <c r="EJ19" s="61">
        <f t="shared" si="20"/>
        <v>3.7745018731666136E-2</v>
      </c>
      <c r="EK19" s="61">
        <f t="shared" si="20"/>
        <v>3.7473973933892957E-2</v>
      </c>
      <c r="EL19" s="61">
        <f t="shared" si="20"/>
        <v>3.7630204057660377E-2</v>
      </c>
      <c r="EM19" s="61">
        <f t="shared" si="20"/>
        <v>3.5860697258818242E-2</v>
      </c>
      <c r="EN19" s="61">
        <f t="shared" si="20"/>
        <v>3.7776777507938952E-2</v>
      </c>
      <c r="EO19" s="61">
        <f t="shared" si="20"/>
        <v>3.8448650884586932E-2</v>
      </c>
      <c r="EP19" s="61">
        <f t="shared" si="20"/>
        <v>4.0006413084713532E-2</v>
      </c>
      <c r="EQ19" s="61">
        <f t="shared" si="20"/>
        <v>4.1127741481913782E-2</v>
      </c>
      <c r="ER19" s="61">
        <f t="shared" si="20"/>
        <v>4.1238381457233464E-2</v>
      </c>
      <c r="ES19" s="61">
        <f t="shared" si="20"/>
        <v>4.0355948051234103E-2</v>
      </c>
      <c r="ET19" s="165"/>
      <c r="EU19" s="192"/>
      <c r="EV19" s="205"/>
      <c r="EW19" s="206"/>
      <c r="EX19" s="107"/>
      <c r="EY19" s="107"/>
      <c r="EZ19" s="285"/>
      <c r="FA19" s="285"/>
      <c r="FB19" s="285"/>
      <c r="FC19" s="6"/>
      <c r="FD19" s="6"/>
      <c r="FE19" s="192"/>
      <c r="FF19" s="193"/>
      <c r="FG19" s="193"/>
      <c r="FH19" s="193"/>
      <c r="FI19" s="194"/>
      <c r="FJ19" s="6"/>
      <c r="FK19" s="6"/>
      <c r="FL19" s="6"/>
      <c r="FM19" s="6"/>
      <c r="FN19" s="6"/>
      <c r="FO19" s="107"/>
      <c r="FP19" s="107"/>
      <c r="FQ19" s="107"/>
    </row>
    <row r="20" spans="3:175" ht="15.75" thickBot="1">
      <c r="C20" s="23"/>
      <c r="D20" s="23"/>
      <c r="E20" s="1"/>
      <c r="F20" s="21"/>
      <c r="G20" s="21"/>
      <c r="O20" s="2"/>
      <c r="P20" s="1"/>
      <c r="Q20" s="3"/>
      <c r="R20" s="23"/>
      <c r="S20" s="23"/>
      <c r="T20" s="1"/>
      <c r="U20" s="21"/>
      <c r="V20" s="21"/>
      <c r="AD20" s="21">
        <f>AD5/AC5-1</f>
        <v>7.7248448757460952E-3</v>
      </c>
      <c r="AE20" s="21">
        <f>AE5/AD5-1</f>
        <v>2.1898300530664327E-2</v>
      </c>
      <c r="AF20" s="21">
        <f>AF5/AE5-1</f>
        <v>1.3212384145139033E-2</v>
      </c>
      <c r="AG20" s="21">
        <f>AD14/AC14-1</f>
        <v>1.1976436590577011E-2</v>
      </c>
      <c r="AH20" s="21">
        <f>AE14/AD14-1</f>
        <v>1.2201818070889381E-4</v>
      </c>
      <c r="AI20" s="21"/>
      <c r="AJ20" s="21">
        <f t="shared" ref="AJ20:AO20" si="21">AJ17/$AC$17-1</f>
        <v>7.0762455571409255E-3</v>
      </c>
      <c r="AK20" s="21">
        <f t="shared" si="21"/>
        <v>2.7412197312297604E-3</v>
      </c>
      <c r="AL20" s="21">
        <f t="shared" si="21"/>
        <v>6.6498495742643993E-3</v>
      </c>
      <c r="AM20" s="21">
        <f t="shared" si="21"/>
        <v>6.5077175799723719E-3</v>
      </c>
      <c r="AN20" s="21">
        <f t="shared" si="21"/>
        <v>1.4964571240356106E-2</v>
      </c>
      <c r="AO20" s="21">
        <f t="shared" si="21"/>
        <v>1.0842743405883315E-2</v>
      </c>
      <c r="AP20" s="21">
        <f t="shared" ref="AP20:BA20" si="22">AP17/$AO$17-1</f>
        <v>1.8278965129359115E-3</v>
      </c>
      <c r="AQ20" s="21">
        <f t="shared" si="22"/>
        <v>-6.6085489313835177E-3</v>
      </c>
      <c r="AR20" s="21">
        <f t="shared" si="22"/>
        <v>-1.5748031496063075E-2</v>
      </c>
      <c r="AS20" s="21">
        <f t="shared" si="22"/>
        <v>1.4669952193475666E-2</v>
      </c>
      <c r="AT20" s="21">
        <f t="shared" si="22"/>
        <v>1.7360798650168707E-2</v>
      </c>
      <c r="AU20" s="21">
        <f t="shared" si="22"/>
        <v>1.9304865016873007E-2</v>
      </c>
      <c r="AV20" s="21">
        <f t="shared" si="22"/>
        <v>2.0809898762654599E-2</v>
      </c>
      <c r="AW20" s="21">
        <f t="shared" si="22"/>
        <v>9.5613048368952125E-3</v>
      </c>
      <c r="AX20" s="21">
        <f t="shared" si="22"/>
        <v>1.7294713160854736E-2</v>
      </c>
      <c r="AY20" s="21">
        <f t="shared" si="22"/>
        <v>2.1302024746906678E-2</v>
      </c>
      <c r="AZ20" s="21">
        <f t="shared" si="22"/>
        <v>2.7840269966254105E-2</v>
      </c>
      <c r="BA20" s="21">
        <f t="shared" si="22"/>
        <v>2.5379640044994378E-2</v>
      </c>
      <c r="BB20" s="21">
        <f t="shared" ref="BB20:BJ20" si="23">BB17/$BA$17-1</f>
        <v>2.3997257456289667E-3</v>
      </c>
      <c r="BC20" s="21">
        <f t="shared" si="23"/>
        <v>3.0853616729518141E-3</v>
      </c>
      <c r="BD20" s="21">
        <f t="shared" si="23"/>
        <v>2.3997257456289667E-3</v>
      </c>
      <c r="BE20" s="21">
        <f t="shared" si="23"/>
        <v>6.8563592732262535E-4</v>
      </c>
      <c r="BF20" s="21">
        <f t="shared" si="23"/>
        <v>7.1991772368873441E-3</v>
      </c>
      <c r="BG20" s="21">
        <f t="shared" si="23"/>
        <v>1.028453890983938E-3</v>
      </c>
      <c r="BH20" s="21">
        <f t="shared" si="23"/>
        <v>-3.085361672951592E-3</v>
      </c>
      <c r="BI20" s="21">
        <f t="shared" si="23"/>
        <v>4.4566335275968427E-3</v>
      </c>
      <c r="BJ20" s="21">
        <f t="shared" si="23"/>
        <v>1.028453890983938E-3</v>
      </c>
      <c r="BN20" s="21">
        <f t="shared" ref="BN20:BY20" si="24">$BM$17/BN17-1</f>
        <v>-7.2062731493679477E-3</v>
      </c>
      <c r="BO20" s="21">
        <f t="shared" si="24"/>
        <v>-8.0469113600797337E-3</v>
      </c>
      <c r="BP20" s="21">
        <f t="shared" si="24"/>
        <v>-9.272978799850673E-3</v>
      </c>
      <c r="BQ20" s="21">
        <f t="shared" si="24"/>
        <v>-1.8053503382908787E-3</v>
      </c>
      <c r="BR20" s="21">
        <f t="shared" si="24"/>
        <v>-1.9352493889974509E-2</v>
      </c>
      <c r="BS20" s="21">
        <f t="shared" si="24"/>
        <v>-2.2123040330763066E-2</v>
      </c>
      <c r="BT20" s="21">
        <f t="shared" si="24"/>
        <v>-1.1459446326840483E-2</v>
      </c>
      <c r="BU20" s="21">
        <f t="shared" si="24"/>
        <v>-1.2420999293904722E-2</v>
      </c>
      <c r="BV20" s="21">
        <f t="shared" si="24"/>
        <v>-1.4210902330979658E-2</v>
      </c>
      <c r="BW20" s="21">
        <f t="shared" si="24"/>
        <v>-1.3471626302494766E-3</v>
      </c>
      <c r="BX20" s="21">
        <f t="shared" si="24"/>
        <v>-7.4650827757627436E-3</v>
      </c>
      <c r="BY20" s="21">
        <f t="shared" si="24"/>
        <v>-5.6071860554551822E-4</v>
      </c>
      <c r="BZ20" s="21">
        <f t="shared" ref="BZ20:CK20" si="25">BZ17/$BY$17-1</f>
        <v>6.9562934768343521E-3</v>
      </c>
      <c r="CA20" s="21">
        <f t="shared" si="25"/>
        <v>4.9875311720697368E-3</v>
      </c>
      <c r="CB20" s="21">
        <f t="shared" si="25"/>
        <v>5.8406615041344256E-3</v>
      </c>
      <c r="CC20" s="21">
        <f t="shared" si="25"/>
        <v>1.522509515684467E-2</v>
      </c>
      <c r="CD20" s="21">
        <f t="shared" si="25"/>
        <v>3.0778317364483554E-2</v>
      </c>
      <c r="CE20" s="21">
        <f t="shared" si="25"/>
        <v>2.0212626328914629E-2</v>
      </c>
      <c r="CF20" s="21">
        <f t="shared" si="25"/>
        <v>2.9268932930830882E-2</v>
      </c>
      <c r="CG20" s="21">
        <f t="shared" si="25"/>
        <v>3.189394933718348E-2</v>
      </c>
      <c r="CH20" s="21">
        <f t="shared" si="25"/>
        <v>3.2484578028612709E-2</v>
      </c>
      <c r="CI20" s="21">
        <f t="shared" si="25"/>
        <v>3.1303320645754029E-2</v>
      </c>
      <c r="CJ20" s="21">
        <f t="shared" si="25"/>
        <v>3.4518965743535857E-2</v>
      </c>
      <c r="CK20" s="21">
        <f t="shared" si="25"/>
        <v>3.3600210001312636E-2</v>
      </c>
      <c r="CL20" s="21">
        <f t="shared" ref="CL20:CW20" si="26">CL17/$CK$17-1</f>
        <v>-9.5238095238103782E-4</v>
      </c>
      <c r="CM20" s="21">
        <f t="shared" si="26"/>
        <v>-3.1746031746038295E-4</v>
      </c>
      <c r="CN20" s="21">
        <f t="shared" si="26"/>
        <v>-5.7142857142855608E-4</v>
      </c>
      <c r="CO20" s="21">
        <f t="shared" si="26"/>
        <v>4.6984126984126462E-3</v>
      </c>
      <c r="CP20" s="21">
        <f t="shared" si="26"/>
        <v>2.1650793650793698E-2</v>
      </c>
      <c r="CQ20" s="21">
        <f t="shared" si="26"/>
        <v>2.5904761904761875E-2</v>
      </c>
      <c r="CR20" s="21">
        <f t="shared" si="26"/>
        <v>3.3714285714285808E-2</v>
      </c>
      <c r="CS20" s="21">
        <f t="shared" si="26"/>
        <v>4.5142857142857151E-2</v>
      </c>
      <c r="CT20" s="21">
        <f t="shared" si="26"/>
        <v>3.9111111111111097E-2</v>
      </c>
      <c r="CU20" s="21">
        <f t="shared" si="26"/>
        <v>3.6126984126984008E-2</v>
      </c>
      <c r="CV20" s="21">
        <f t="shared" si="26"/>
        <v>4.3238095238095298E-2</v>
      </c>
      <c r="CW20" s="21">
        <f t="shared" si="26"/>
        <v>4.0000000000000036E-2</v>
      </c>
      <c r="CX20" s="6">
        <f t="shared" ref="CX20:DI20" si="27">CX17/$CW$17-1</f>
        <v>1.4041514041513992E-3</v>
      </c>
      <c r="CY20" s="6">
        <f t="shared" si="27"/>
        <v>9.52380952380949E-3</v>
      </c>
      <c r="CZ20" s="6">
        <f t="shared" si="27"/>
        <v>1.2210012210012167E-2</v>
      </c>
      <c r="DA20" s="6">
        <f t="shared" si="27"/>
        <v>1.2881562881562836E-2</v>
      </c>
      <c r="DB20" s="6">
        <f t="shared" si="27"/>
        <v>2.6251526251526158E-2</v>
      </c>
      <c r="DC20" s="6">
        <f t="shared" si="27"/>
        <v>2.1855921855921778E-2</v>
      </c>
      <c r="DD20" s="6">
        <f t="shared" si="27"/>
        <v>2.9914529914529808E-2</v>
      </c>
      <c r="DE20" s="6">
        <f t="shared" si="27"/>
        <v>2.5457875457875367E-2</v>
      </c>
      <c r="DF20" s="6">
        <f t="shared" si="27"/>
        <v>2.9914529914529808E-2</v>
      </c>
      <c r="DG20" s="6">
        <f t="shared" si="27"/>
        <v>3.1135531135531025E-2</v>
      </c>
      <c r="DH20" s="6">
        <f t="shared" si="27"/>
        <v>3.2356532356532242E-2</v>
      </c>
      <c r="DI20" s="6">
        <f t="shared" si="27"/>
        <v>3.5775335775335648E-2</v>
      </c>
      <c r="DJ20" s="6">
        <f t="shared" ref="DJ20:DU20" si="28">DJ17/$DI$17-1</f>
        <v>-3.3007190852293311E-3</v>
      </c>
      <c r="DK20" s="6">
        <f t="shared" si="28"/>
        <v>3.7722503831192356E-3</v>
      </c>
      <c r="DL20" s="6">
        <f t="shared" si="28"/>
        <v>3.1828362607566607E-3</v>
      </c>
      <c r="DM20" s="6">
        <f t="shared" si="28"/>
        <v>7.8981492396557051E-3</v>
      </c>
      <c r="DN20" s="6">
        <f t="shared" si="28"/>
        <v>1.2967110691972206E-2</v>
      </c>
      <c r="DO20" s="6">
        <f t="shared" si="28"/>
        <v>1.3792290463279455E-2</v>
      </c>
      <c r="DP20" s="6">
        <f t="shared" si="28"/>
        <v>3.1474714134150705E-2</v>
      </c>
      <c r="DQ20" s="6">
        <f t="shared" si="28"/>
        <v>4.20841683366735E-2</v>
      </c>
      <c r="DR20" s="6">
        <f t="shared" si="28"/>
        <v>4.6210067193209969E-2</v>
      </c>
      <c r="DS20" s="6">
        <f t="shared" si="28"/>
        <v>4.6386891429918586E-2</v>
      </c>
      <c r="DT20" s="6">
        <f t="shared" si="28"/>
        <v>4.3262996581398205E-2</v>
      </c>
      <c r="DU20" s="6">
        <f t="shared" si="28"/>
        <v>4.9039254980549396E-2</v>
      </c>
      <c r="DV20" s="6">
        <f t="shared" ref="DV20:EG20" si="29">DV17/$DU$17-1</f>
        <v>-1.2810428137993046E-2</v>
      </c>
      <c r="DW20" s="6">
        <f t="shared" si="29"/>
        <v>2.8654905045510937E-3</v>
      </c>
      <c r="DX20" s="6">
        <f t="shared" si="29"/>
        <v>3.940944819519121E-3</v>
      </c>
      <c r="DY20" s="6">
        <f t="shared" si="29"/>
        <v>7.1918193055400259E-3</v>
      </c>
      <c r="DZ20" s="6">
        <f t="shared" si="29"/>
        <v>-2.9009635914147847E-3</v>
      </c>
      <c r="EA20" s="6">
        <f t="shared" si="29"/>
        <v>1.0850569165074875E-2</v>
      </c>
      <c r="EB20" s="6">
        <f t="shared" si="29"/>
        <v>1.9482514889312963E-3</v>
      </c>
      <c r="EC20" s="6">
        <f t="shared" si="29"/>
        <v>1.6115322508146956E-2</v>
      </c>
      <c r="ED20" s="6">
        <f t="shared" si="29"/>
        <v>1.7003129565119623E-2</v>
      </c>
      <c r="EE20" s="6">
        <f t="shared" si="29"/>
        <v>2.3068215529834735E-2</v>
      </c>
      <c r="EF20" s="6">
        <f t="shared" si="29"/>
        <v>3.0366987863804873E-2</v>
      </c>
      <c r="EG20" s="6">
        <f t="shared" si="29"/>
        <v>3.9552693956950158E-2</v>
      </c>
      <c r="EH20" s="6">
        <f>EH17/$EG$17-1</f>
        <v>1.5873903697558811E-2</v>
      </c>
      <c r="EI20" s="6">
        <f>EI17/$EG$17-1</f>
        <v>7.3668693180541922E-3</v>
      </c>
      <c r="EJ20" s="6">
        <f>EJ17/$EG$17-1</f>
        <v>1.3519093033445895E-2</v>
      </c>
      <c r="EK20" s="6">
        <f>EK17/$EG$17-1</f>
        <v>1.2096915510648065E-2</v>
      </c>
      <c r="EL20" s="6">
        <f t="shared" ref="EL20:ES20" si="30">EL17/$DU$17-1</f>
        <v>-1</v>
      </c>
      <c r="EM20" s="6">
        <f t="shared" si="30"/>
        <v>-1</v>
      </c>
      <c r="EN20" s="6">
        <f t="shared" si="30"/>
        <v>-1</v>
      </c>
      <c r="EO20" s="6">
        <f t="shared" si="30"/>
        <v>-1</v>
      </c>
      <c r="EP20" s="6">
        <f t="shared" si="30"/>
        <v>-1</v>
      </c>
      <c r="EQ20" s="6">
        <f t="shared" si="30"/>
        <v>-1</v>
      </c>
      <c r="ER20" s="6">
        <f t="shared" si="30"/>
        <v>-1</v>
      </c>
      <c r="ES20" s="6">
        <f t="shared" si="30"/>
        <v>-1</v>
      </c>
      <c r="ET20" s="6"/>
      <c r="EU20" s="192"/>
      <c r="EV20" s="205"/>
      <c r="EW20" s="206"/>
      <c r="EX20" s="107"/>
      <c r="EY20" s="107"/>
      <c r="EZ20" s="285"/>
      <c r="FA20" s="285"/>
      <c r="FB20" s="285"/>
      <c r="FC20" s="6"/>
      <c r="FD20" s="6"/>
      <c r="FE20" s="192"/>
      <c r="FF20" s="193"/>
      <c r="FG20" s="193"/>
      <c r="FH20" s="193"/>
      <c r="FI20" s="194"/>
      <c r="FJ20" s="6"/>
      <c r="FK20" s="6"/>
      <c r="FL20" s="6"/>
      <c r="FM20" s="6"/>
      <c r="FN20" s="6"/>
      <c r="FO20" s="107"/>
      <c r="FP20" s="107"/>
      <c r="FQ20" s="107"/>
    </row>
    <row r="21" spans="3:175" ht="15.75" thickBot="1">
      <c r="C21" s="23"/>
      <c r="D21" s="23"/>
      <c r="E21" s="1"/>
      <c r="F21" s="1"/>
      <c r="G21" s="1"/>
      <c r="O21" s="2"/>
      <c r="P21" s="1"/>
      <c r="Q21" s="3"/>
      <c r="R21" s="23"/>
      <c r="S21" s="23"/>
      <c r="T21" s="1"/>
      <c r="U21" s="1"/>
      <c r="V21" s="1"/>
      <c r="AD21" s="21">
        <f t="shared" ref="AD21:AO21" si="31">AD17/$AC$17-1</f>
        <v>-9.1268017921658506E-3</v>
      </c>
      <c r="AE21" s="21">
        <f t="shared" si="31"/>
        <v>2.599087736937733E-3</v>
      </c>
      <c r="AF21" s="21">
        <f t="shared" si="31"/>
        <v>1.4040713277457151E-2</v>
      </c>
      <c r="AG21" s="21">
        <f t="shared" si="31"/>
        <v>5.7259916113654441E-3</v>
      </c>
      <c r="AH21" s="21">
        <f t="shared" si="31"/>
        <v>2.6701537340838577E-3</v>
      </c>
      <c r="AI21" s="21">
        <f t="shared" si="31"/>
        <v>4.5889356570281148E-3</v>
      </c>
      <c r="AJ21" s="21">
        <f t="shared" si="31"/>
        <v>7.0762455571409255E-3</v>
      </c>
      <c r="AK21" s="21">
        <f t="shared" si="31"/>
        <v>2.7412197312297604E-3</v>
      </c>
      <c r="AL21" s="21">
        <f t="shared" si="31"/>
        <v>6.6498495742643993E-3</v>
      </c>
      <c r="AM21" s="21">
        <f t="shared" si="31"/>
        <v>6.5077175799723719E-3</v>
      </c>
      <c r="AN21" s="21">
        <f t="shared" si="31"/>
        <v>1.4964571240356106E-2</v>
      </c>
      <c r="AO21" s="21">
        <f t="shared" si="31"/>
        <v>1.0842743405883315E-2</v>
      </c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6"/>
      <c r="CY21" s="6"/>
      <c r="CZ21" s="6"/>
      <c r="DA21" s="6"/>
      <c r="DB21" s="75">
        <f>SUMPRODUCT(DB5:DB16,$Q$5:$Q$16)/$Q$17</f>
        <v>168.107384</v>
      </c>
      <c r="DC21" s="75">
        <f>SUMPRODUCT(DC5:DC16,$Q$5:$Q$16)/$Q$17</f>
        <v>167.37951399999997</v>
      </c>
      <c r="DD21" s="75">
        <f>SUMPRODUCT(DD5:DD16,$Q$5:$Q$16)/$Q$17</f>
        <v>168.70531099999997</v>
      </c>
      <c r="DE21" s="6"/>
      <c r="DF21" s="6"/>
      <c r="DG21" s="6"/>
      <c r="DH21" s="6"/>
      <c r="DI21" s="6"/>
      <c r="DJ21" s="425">
        <v>2024</v>
      </c>
      <c r="DK21" s="426"/>
      <c r="DL21" s="426"/>
      <c r="DM21" s="426"/>
      <c r="DN21" s="426"/>
      <c r="DO21" s="426"/>
      <c r="DP21" s="426"/>
      <c r="DQ21" s="426"/>
      <c r="DR21" s="426"/>
      <c r="DS21" s="426"/>
      <c r="DT21" s="426"/>
      <c r="DU21" s="427"/>
      <c r="DV21" s="425">
        <v>2025</v>
      </c>
      <c r="DW21" s="426"/>
      <c r="DX21" s="426"/>
      <c r="DY21" s="426"/>
      <c r="DZ21" s="426"/>
      <c r="EA21" s="426"/>
      <c r="EB21" s="426"/>
      <c r="EC21" s="426"/>
      <c r="ED21" s="426"/>
      <c r="EE21" s="426"/>
      <c r="EF21" s="426"/>
      <c r="EG21" s="427"/>
      <c r="EH21" s="425">
        <v>2026</v>
      </c>
      <c r="EI21" s="426"/>
      <c r="EJ21" s="426"/>
      <c r="EK21" s="426"/>
      <c r="EL21" s="426"/>
      <c r="EM21" s="426"/>
      <c r="EN21" s="426"/>
      <c r="EO21" s="426"/>
      <c r="EP21" s="426"/>
      <c r="EQ21" s="426"/>
      <c r="ER21" s="426"/>
      <c r="ES21" s="427"/>
      <c r="ET21" s="369"/>
      <c r="EU21" s="434" t="s">
        <v>256</v>
      </c>
      <c r="EV21" s="435"/>
      <c r="EW21" s="436"/>
      <c r="EX21" s="107"/>
      <c r="EY21" s="107"/>
      <c r="EZ21" s="285"/>
      <c r="FA21" s="285"/>
      <c r="FB21" s="285"/>
      <c r="FC21" s="6"/>
      <c r="FD21" s="6"/>
      <c r="FE21" s="192"/>
      <c r="FF21" s="193"/>
      <c r="FG21" s="193"/>
      <c r="FH21" s="193"/>
      <c r="FI21" s="194"/>
      <c r="FJ21" s="6"/>
      <c r="FK21" s="6"/>
      <c r="FL21" s="6"/>
      <c r="FM21" s="6"/>
      <c r="FN21" s="6"/>
      <c r="FO21" s="6"/>
      <c r="FP21" s="6"/>
      <c r="FQ21" s="6"/>
    </row>
    <row r="22" spans="3:175" ht="15.75" thickBot="1">
      <c r="C22" s="7" t="s">
        <v>37</v>
      </c>
      <c r="D22" s="8" t="s">
        <v>38</v>
      </c>
      <c r="E22" s="8" t="s">
        <v>39</v>
      </c>
      <c r="F22" s="8" t="s">
        <v>40</v>
      </c>
      <c r="G22" s="8" t="s">
        <v>41</v>
      </c>
      <c r="H22" s="8" t="s">
        <v>42</v>
      </c>
      <c r="I22" s="8" t="s">
        <v>43</v>
      </c>
      <c r="J22" s="8" t="s">
        <v>44</v>
      </c>
      <c r="K22" s="8" t="s">
        <v>45</v>
      </c>
      <c r="L22" s="8" t="s">
        <v>46</v>
      </c>
      <c r="M22" s="8" t="s">
        <v>47</v>
      </c>
      <c r="N22" s="9" t="s">
        <v>48</v>
      </c>
      <c r="O22" s="64"/>
      <c r="P22" s="94" t="s">
        <v>14</v>
      </c>
      <c r="Q22" s="82" t="s">
        <v>36</v>
      </c>
      <c r="R22" s="82" t="s">
        <v>52</v>
      </c>
      <c r="S22" s="86" t="s">
        <v>53</v>
      </c>
      <c r="T22" s="87" t="s">
        <v>54</v>
      </c>
      <c r="U22" s="87" t="s">
        <v>55</v>
      </c>
      <c r="V22" s="87" t="s">
        <v>56</v>
      </c>
      <c r="W22" s="87" t="s">
        <v>57</v>
      </c>
      <c r="X22" s="87" t="s">
        <v>58</v>
      </c>
      <c r="Y22" s="87" t="s">
        <v>59</v>
      </c>
      <c r="Z22" s="87" t="s">
        <v>60</v>
      </c>
      <c r="AA22" s="87" t="s">
        <v>61</v>
      </c>
      <c r="AB22" s="87" t="s">
        <v>62</v>
      </c>
      <c r="AC22" s="87" t="s">
        <v>63</v>
      </c>
      <c r="AD22" s="82" t="s">
        <v>52</v>
      </c>
      <c r="AE22" s="86" t="s">
        <v>53</v>
      </c>
      <c r="AF22" s="87" t="s">
        <v>54</v>
      </c>
      <c r="AG22" s="87" t="s">
        <v>55</v>
      </c>
      <c r="AH22" s="87" t="s">
        <v>56</v>
      </c>
      <c r="AI22" s="87" t="s">
        <v>57</v>
      </c>
      <c r="AJ22" s="87" t="s">
        <v>58</v>
      </c>
      <c r="AK22" s="87" t="s">
        <v>59</v>
      </c>
      <c r="AL22" s="87" t="s">
        <v>60</v>
      </c>
      <c r="AM22" s="87" t="s">
        <v>61</v>
      </c>
      <c r="AN22" s="87" t="s">
        <v>62</v>
      </c>
      <c r="AO22" s="87" t="s">
        <v>63</v>
      </c>
      <c r="AP22" s="82" t="s">
        <v>52</v>
      </c>
      <c r="AQ22" s="86" t="s">
        <v>53</v>
      </c>
      <c r="AR22" s="87" t="s">
        <v>54</v>
      </c>
      <c r="AS22" s="87" t="s">
        <v>55</v>
      </c>
      <c r="AT22" s="87" t="s">
        <v>56</v>
      </c>
      <c r="AU22" s="87" t="s">
        <v>57</v>
      </c>
      <c r="AV22" s="87" t="s">
        <v>58</v>
      </c>
      <c r="AW22" s="87" t="s">
        <v>59</v>
      </c>
      <c r="AX22" s="87" t="s">
        <v>60</v>
      </c>
      <c r="AY22" s="87" t="s">
        <v>61</v>
      </c>
      <c r="AZ22" s="87" t="s">
        <v>62</v>
      </c>
      <c r="BA22" s="87" t="s">
        <v>63</v>
      </c>
      <c r="BB22" s="82" t="s">
        <v>52</v>
      </c>
      <c r="BC22" s="86" t="s">
        <v>53</v>
      </c>
      <c r="BD22" s="87" t="s">
        <v>54</v>
      </c>
      <c r="BE22" s="87" t="s">
        <v>55</v>
      </c>
      <c r="BF22" s="87" t="s">
        <v>56</v>
      </c>
      <c r="BG22" s="87" t="s">
        <v>57</v>
      </c>
      <c r="BH22" s="87" t="s">
        <v>58</v>
      </c>
      <c r="BI22" s="87" t="s">
        <v>59</v>
      </c>
      <c r="BJ22" s="87" t="s">
        <v>60</v>
      </c>
      <c r="BK22" s="87" t="s">
        <v>61</v>
      </c>
      <c r="BL22" s="87" t="s">
        <v>62</v>
      </c>
      <c r="BM22" s="87" t="s">
        <v>63</v>
      </c>
      <c r="BN22" s="82" t="s">
        <v>52</v>
      </c>
      <c r="BO22" s="86" t="s">
        <v>53</v>
      </c>
      <c r="BP22" s="87" t="s">
        <v>54</v>
      </c>
      <c r="BQ22" s="87" t="s">
        <v>55</v>
      </c>
      <c r="BR22" s="87" t="s">
        <v>56</v>
      </c>
      <c r="BS22" s="87" t="s">
        <v>57</v>
      </c>
      <c r="BT22" s="87" t="s">
        <v>58</v>
      </c>
      <c r="BU22" s="87" t="s">
        <v>59</v>
      </c>
      <c r="BV22" s="87" t="s">
        <v>60</v>
      </c>
      <c r="BW22" s="87" t="s">
        <v>61</v>
      </c>
      <c r="BX22" s="87" t="s">
        <v>62</v>
      </c>
      <c r="BY22" s="87" t="s">
        <v>63</v>
      </c>
      <c r="BZ22" s="82" t="s">
        <v>52</v>
      </c>
      <c r="CA22" s="86" t="s">
        <v>53</v>
      </c>
      <c r="CB22" s="87" t="s">
        <v>54</v>
      </c>
      <c r="CC22" s="87" t="s">
        <v>55</v>
      </c>
      <c r="CD22" s="87" t="s">
        <v>56</v>
      </c>
      <c r="CE22" s="87" t="s">
        <v>57</v>
      </c>
      <c r="CF22" s="87" t="s">
        <v>58</v>
      </c>
      <c r="CG22" s="87" t="s">
        <v>59</v>
      </c>
      <c r="CH22" s="87" t="s">
        <v>60</v>
      </c>
      <c r="CI22" s="87" t="s">
        <v>61</v>
      </c>
      <c r="CJ22" s="87" t="s">
        <v>62</v>
      </c>
      <c r="CK22" s="87" t="s">
        <v>63</v>
      </c>
      <c r="CL22" s="87" t="s">
        <v>52</v>
      </c>
      <c r="CM22" s="87" t="s">
        <v>53</v>
      </c>
      <c r="CN22" s="87" t="s">
        <v>54</v>
      </c>
      <c r="CO22" s="87" t="s">
        <v>55</v>
      </c>
      <c r="CP22" s="87" t="s">
        <v>56</v>
      </c>
      <c r="CQ22" s="87" t="s">
        <v>57</v>
      </c>
      <c r="CR22" s="87" t="s">
        <v>58</v>
      </c>
      <c r="CS22" s="87" t="s">
        <v>59</v>
      </c>
      <c r="CT22" s="87" t="s">
        <v>60</v>
      </c>
      <c r="CU22" s="87" t="s">
        <v>61</v>
      </c>
      <c r="CV22" s="87" t="s">
        <v>62</v>
      </c>
      <c r="CW22" s="87" t="s">
        <v>63</v>
      </c>
      <c r="CX22" s="87" t="s">
        <v>52</v>
      </c>
      <c r="CY22" s="87" t="s">
        <v>53</v>
      </c>
      <c r="CZ22" s="87" t="s">
        <v>54</v>
      </c>
      <c r="DA22" s="87" t="s">
        <v>55</v>
      </c>
      <c r="DB22" s="87" t="s">
        <v>56</v>
      </c>
      <c r="DC22" s="87" t="s">
        <v>57</v>
      </c>
      <c r="DD22" s="87" t="s">
        <v>58</v>
      </c>
      <c r="DE22" s="87" t="s">
        <v>59</v>
      </c>
      <c r="DF22" s="87" t="s">
        <v>60</v>
      </c>
      <c r="DG22" s="87" t="s">
        <v>61</v>
      </c>
      <c r="DH22" s="87" t="s">
        <v>62</v>
      </c>
      <c r="DI22" s="87" t="s">
        <v>63</v>
      </c>
      <c r="DJ22" s="87" t="s">
        <v>52</v>
      </c>
      <c r="DK22" s="87" t="s">
        <v>53</v>
      </c>
      <c r="DL22" s="87" t="s">
        <v>54</v>
      </c>
      <c r="DM22" s="87" t="s">
        <v>55</v>
      </c>
      <c r="DN22" s="87" t="s">
        <v>56</v>
      </c>
      <c r="DO22" s="87" t="s">
        <v>57</v>
      </c>
      <c r="DP22" s="87" t="s">
        <v>58</v>
      </c>
      <c r="DQ22" s="87" t="s">
        <v>59</v>
      </c>
      <c r="DR22" s="87" t="s">
        <v>60</v>
      </c>
      <c r="DS22" s="87" t="s">
        <v>61</v>
      </c>
      <c r="DT22" s="87" t="s">
        <v>62</v>
      </c>
      <c r="DU22" s="87" t="s">
        <v>63</v>
      </c>
      <c r="DV22" s="87" t="s">
        <v>52</v>
      </c>
      <c r="DW22" s="87" t="s">
        <v>53</v>
      </c>
      <c r="DX22" s="87" t="s">
        <v>54</v>
      </c>
      <c r="DY22" s="87" t="s">
        <v>55</v>
      </c>
      <c r="DZ22" s="87" t="s">
        <v>56</v>
      </c>
      <c r="EA22" s="87" t="s">
        <v>57</v>
      </c>
      <c r="EB22" s="87" t="s">
        <v>58</v>
      </c>
      <c r="EC22" s="87" t="s">
        <v>59</v>
      </c>
      <c r="ED22" s="87" t="s">
        <v>60</v>
      </c>
      <c r="EE22" s="87" t="s">
        <v>61</v>
      </c>
      <c r="EF22" s="87" t="s">
        <v>62</v>
      </c>
      <c r="EG22" s="87" t="s">
        <v>63</v>
      </c>
      <c r="EH22" s="87" t="s">
        <v>52</v>
      </c>
      <c r="EI22" s="87" t="s">
        <v>53</v>
      </c>
      <c r="EJ22" s="87" t="s">
        <v>54</v>
      </c>
      <c r="EK22" s="87" t="s">
        <v>55</v>
      </c>
      <c r="EL22" s="87" t="s">
        <v>56</v>
      </c>
      <c r="EM22" s="87" t="s">
        <v>57</v>
      </c>
      <c r="EN22" s="87" t="s">
        <v>58</v>
      </c>
      <c r="EO22" s="87" t="s">
        <v>59</v>
      </c>
      <c r="EP22" s="87" t="s">
        <v>60</v>
      </c>
      <c r="EQ22" s="87" t="s">
        <v>61</v>
      </c>
      <c r="ER22" s="87" t="s">
        <v>62</v>
      </c>
      <c r="ES22" s="87" t="s">
        <v>63</v>
      </c>
      <c r="ET22" s="142"/>
      <c r="EU22" s="216" t="s">
        <v>2167</v>
      </c>
      <c r="EV22" s="363" t="s">
        <v>67</v>
      </c>
      <c r="EW22" s="215" t="s">
        <v>257</v>
      </c>
      <c r="EX22" s="153"/>
      <c r="EY22" s="153"/>
      <c r="EZ22" s="283" t="s">
        <v>2168</v>
      </c>
      <c r="FA22" s="283" t="s">
        <v>76</v>
      </c>
      <c r="FB22" s="283" t="s">
        <v>271</v>
      </c>
      <c r="FC22" s="142"/>
      <c r="FD22" s="142"/>
      <c r="FE22" s="189" t="s">
        <v>254</v>
      </c>
      <c r="FF22" s="190" t="s">
        <v>255</v>
      </c>
      <c r="FG22" s="190" t="s">
        <v>2169</v>
      </c>
      <c r="FH22" s="190" t="s">
        <v>259</v>
      </c>
      <c r="FI22" s="191" t="s">
        <v>260</v>
      </c>
      <c r="FJ22" s="142"/>
      <c r="FK22" s="142"/>
      <c r="FL22" s="142"/>
      <c r="FM22" s="142"/>
      <c r="FN22" s="120"/>
      <c r="FO22" s="142"/>
      <c r="FP22" s="142"/>
      <c r="FQ22" s="142"/>
      <c r="FR22" s="142" t="s">
        <v>66</v>
      </c>
      <c r="FS22" s="142" t="s">
        <v>67</v>
      </c>
    </row>
    <row r="23" spans="3:175" ht="15.75" thickBot="1">
      <c r="C23" s="24">
        <v>150.4</v>
      </c>
      <c r="D23" s="25">
        <v>150.69999999999999</v>
      </c>
      <c r="E23" s="25">
        <v>151.19999999999999</v>
      </c>
      <c r="F23" s="25">
        <v>150</v>
      </c>
      <c r="G23" s="25">
        <v>150.1</v>
      </c>
      <c r="H23" s="25">
        <v>150.1</v>
      </c>
      <c r="I23" s="26">
        <v>146.81317946582948</v>
      </c>
      <c r="J23" s="27">
        <v>148.13392556149262</v>
      </c>
      <c r="K23" s="27">
        <v>149.63874571817706</v>
      </c>
      <c r="L23" s="27">
        <v>148.19528358183305</v>
      </c>
      <c r="M23" s="27">
        <v>148.65598495383423</v>
      </c>
      <c r="N23" s="27">
        <v>148.83000475128145</v>
      </c>
      <c r="O23" s="65">
        <v>1</v>
      </c>
      <c r="P23" s="84" t="s">
        <v>15</v>
      </c>
      <c r="Q23" s="88">
        <v>0.45179999999999998</v>
      </c>
      <c r="R23" s="90">
        <v>147.30647655910815</v>
      </c>
      <c r="S23" s="91">
        <v>146.60387895985485</v>
      </c>
      <c r="T23" s="91">
        <v>143.14938938186191</v>
      </c>
      <c r="U23" s="91">
        <v>142.03343657703215</v>
      </c>
      <c r="V23" s="91">
        <v>139.73700117177594</v>
      </c>
      <c r="W23" s="91">
        <v>139.57019650485199</v>
      </c>
      <c r="X23" s="91">
        <v>139.88025248330581</v>
      </c>
      <c r="Y23" s="91">
        <v>139.859288619615</v>
      </c>
      <c r="Z23" s="99">
        <v>140.91377749034234</v>
      </c>
      <c r="AA23" s="99">
        <v>141.55610633270271</v>
      </c>
      <c r="AB23" s="99">
        <v>136.3646739319112</v>
      </c>
      <c r="AC23" s="99">
        <v>141.11471646036779</v>
      </c>
      <c r="AD23" s="90">
        <v>142.63</v>
      </c>
      <c r="AE23" s="91">
        <v>141.88</v>
      </c>
      <c r="AF23" s="91">
        <v>140.86000000000001</v>
      </c>
      <c r="AG23" s="91">
        <v>141.41999999999999</v>
      </c>
      <c r="AH23" s="91">
        <v>141.33000000000001</v>
      </c>
      <c r="AI23" s="91">
        <v>140.61000000000001</v>
      </c>
      <c r="AJ23" s="102">
        <v>139.49</v>
      </c>
      <c r="AK23" s="102">
        <v>138.12</v>
      </c>
      <c r="AL23" s="91">
        <v>137.99</v>
      </c>
      <c r="AM23" s="99">
        <v>138.66</v>
      </c>
      <c r="AN23" s="99">
        <v>136.32</v>
      </c>
      <c r="AO23" s="112">
        <v>135.68</v>
      </c>
      <c r="AP23" s="115">
        <v>134.51</v>
      </c>
      <c r="AQ23" s="102">
        <v>133.94999999999999</v>
      </c>
      <c r="AR23" s="102">
        <v>133.30000000000001</v>
      </c>
      <c r="AS23" s="91">
        <v>135.9</v>
      </c>
      <c r="AT23" s="91">
        <v>138.19999999999999</v>
      </c>
      <c r="AU23" s="119">
        <v>139</v>
      </c>
      <c r="AV23" s="91">
        <v>140.81</v>
      </c>
      <c r="AW23" s="102">
        <v>139.94999999999999</v>
      </c>
      <c r="AX23" s="91">
        <v>140.53</v>
      </c>
      <c r="AY23" s="91">
        <v>142.16</v>
      </c>
      <c r="AZ23" s="102">
        <v>141.37</v>
      </c>
      <c r="BA23" s="102">
        <v>140.12</v>
      </c>
      <c r="BB23" s="115">
        <v>139.97</v>
      </c>
      <c r="BC23" s="102">
        <v>142.26</v>
      </c>
      <c r="BD23" s="102">
        <v>139.87</v>
      </c>
      <c r="BE23" s="91">
        <v>135.08000000000001</v>
      </c>
      <c r="BF23" s="91">
        <v>134.1</v>
      </c>
      <c r="BG23" s="119">
        <v>134.19999999999999</v>
      </c>
      <c r="BH23" s="91">
        <v>133.19999999999999</v>
      </c>
      <c r="BI23" s="102">
        <v>134.1</v>
      </c>
      <c r="BJ23" s="91">
        <v>133.9</v>
      </c>
      <c r="BK23" s="91">
        <v>143.80000000000001</v>
      </c>
      <c r="BL23" s="102">
        <v>145.6</v>
      </c>
      <c r="BM23" s="102">
        <v>146.1</v>
      </c>
      <c r="BN23" s="115">
        <v>146.16</v>
      </c>
      <c r="BO23" s="102">
        <v>146.16</v>
      </c>
      <c r="BP23" s="102">
        <v>146.82</v>
      </c>
      <c r="BQ23" s="91">
        <v>146.26</v>
      </c>
      <c r="BR23" s="102">
        <v>147.22</v>
      </c>
      <c r="BS23" s="104">
        <v>147.79</v>
      </c>
      <c r="BT23" s="102">
        <v>147.47</v>
      </c>
      <c r="BU23" s="102">
        <v>144.54</v>
      </c>
      <c r="BV23" s="102">
        <v>143.03</v>
      </c>
      <c r="BW23" s="102">
        <v>142.86000000000001</v>
      </c>
      <c r="BX23" s="102">
        <v>140.91999999999999</v>
      </c>
      <c r="BY23" s="102">
        <v>139.32</v>
      </c>
      <c r="BZ23" s="115">
        <v>142.29</v>
      </c>
      <c r="CA23" s="102">
        <v>137.41999999999999</v>
      </c>
      <c r="CB23" s="102">
        <v>136.88</v>
      </c>
      <c r="CC23" s="91">
        <v>136.30000000000001</v>
      </c>
      <c r="CD23" s="102">
        <v>136.82</v>
      </c>
      <c r="CE23" s="104">
        <v>137.69</v>
      </c>
      <c r="CF23" s="102">
        <v>141.38999999999999</v>
      </c>
      <c r="CG23" s="102">
        <v>141.16999999999999</v>
      </c>
      <c r="CH23" s="102">
        <v>141.52000000000001</v>
      </c>
      <c r="CI23" s="102">
        <v>146.33000000000001</v>
      </c>
      <c r="CJ23" s="102">
        <v>146.16999999999999</v>
      </c>
      <c r="CK23" s="102">
        <v>146.44999999999999</v>
      </c>
      <c r="CL23" s="109">
        <v>148.66</v>
      </c>
      <c r="CM23" s="102">
        <v>148.03</v>
      </c>
      <c r="CN23" s="102">
        <v>151.06</v>
      </c>
      <c r="CO23" s="146">
        <v>152.6</v>
      </c>
      <c r="CP23" s="91">
        <v>152.61000000000001</v>
      </c>
      <c r="CQ23" s="91">
        <v>151.97</v>
      </c>
      <c r="CR23" s="91">
        <v>151.19</v>
      </c>
      <c r="CS23" s="146">
        <v>152.97999999999999</v>
      </c>
      <c r="CT23" s="146">
        <v>153.12</v>
      </c>
      <c r="CU23" s="146">
        <v>155.53</v>
      </c>
      <c r="CV23" s="146">
        <v>155.78</v>
      </c>
      <c r="CW23" s="109">
        <v>155.68</v>
      </c>
      <c r="CX23" s="146">
        <v>157.11000000000001</v>
      </c>
      <c r="CY23" s="146">
        <v>153.55000000000001</v>
      </c>
      <c r="CZ23" s="146">
        <v>156.29</v>
      </c>
      <c r="DA23" s="146">
        <v>153.97999999999999</v>
      </c>
      <c r="DB23" s="146">
        <v>149.19</v>
      </c>
      <c r="DC23" s="146">
        <v>146.04</v>
      </c>
      <c r="DD23" s="146">
        <v>155.62</v>
      </c>
      <c r="DE23" s="146">
        <v>158.82</v>
      </c>
      <c r="DF23" s="146">
        <v>159.97</v>
      </c>
      <c r="DG23" s="146">
        <v>161.58000000000001</v>
      </c>
      <c r="DH23" s="146">
        <v>160.43</v>
      </c>
      <c r="DI23" s="146">
        <v>160.86000000000001</v>
      </c>
      <c r="DJ23" s="146">
        <v>161.08000000000001</v>
      </c>
      <c r="DK23" s="146">
        <v>161.25</v>
      </c>
      <c r="DL23" s="326">
        <v>162.01</v>
      </c>
      <c r="DM23" s="146">
        <v>165.15</v>
      </c>
      <c r="DN23" s="146">
        <v>165.04</v>
      </c>
      <c r="DO23" s="146">
        <v>164.81</v>
      </c>
      <c r="DP23" s="146">
        <v>162.74</v>
      </c>
      <c r="DQ23" s="146">
        <v>162.91999999999999</v>
      </c>
      <c r="DR23" s="146">
        <v>162.87</v>
      </c>
      <c r="DS23" s="146">
        <v>168.24</v>
      </c>
      <c r="DT23" s="146">
        <v>166.11</v>
      </c>
      <c r="DU23" s="146">
        <v>166.38</v>
      </c>
      <c r="DV23" s="146">
        <v>165.95</v>
      </c>
      <c r="DW23" s="146">
        <v>164.18</v>
      </c>
      <c r="DX23" s="146">
        <v>164.38323259353601</v>
      </c>
      <c r="DY23" s="146">
        <v>167.88</v>
      </c>
      <c r="DZ23" s="146">
        <v>167.41665599999999</v>
      </c>
      <c r="EA23" s="146">
        <v>167.1548367</v>
      </c>
      <c r="EB23" s="146">
        <v>167.4278975</v>
      </c>
      <c r="EC23" s="146">
        <v>167.39833350000001</v>
      </c>
      <c r="ED23" s="146">
        <v>167.06304549999999</v>
      </c>
      <c r="EE23" s="146">
        <v>164.12004229999999</v>
      </c>
      <c r="EF23" s="146">
        <v>164.91696830000001</v>
      </c>
      <c r="EG23" s="146">
        <v>165.07326364517201</v>
      </c>
      <c r="EH23" s="146">
        <v>164.19022079999999</v>
      </c>
      <c r="EI23" s="146">
        <v>164.45994377136199</v>
      </c>
      <c r="EJ23" s="146">
        <v>163.98983000000001</v>
      </c>
      <c r="EK23" s="146">
        <v>164.13348909999999</v>
      </c>
      <c r="EL23" s="146"/>
      <c r="EM23" s="146"/>
      <c r="EN23" s="146"/>
      <c r="EO23" s="146"/>
      <c r="EP23" s="146"/>
      <c r="EQ23" s="146"/>
      <c r="ER23" s="146"/>
      <c r="ES23" s="146"/>
      <c r="ET23" s="373"/>
      <c r="EU23" s="193">
        <f>EK23/EJ23-1</f>
        <v>8.7602444614987007E-4</v>
      </c>
      <c r="EV23" s="208">
        <f t="shared" ref="EV23:EV35" si="32">(EJ23-EI23)/$EI$35*Q23</f>
        <v>-1.3543588661456434E-3</v>
      </c>
      <c r="EW23" s="365">
        <f>EV23/$EV$35*100</f>
        <v>-82.25468718403387</v>
      </c>
      <c r="EX23" s="155"/>
      <c r="EY23" s="155"/>
      <c r="EZ23" s="271">
        <f>EK23/EG23-1</f>
        <v>-5.6930754528006222E-3</v>
      </c>
      <c r="FA23" s="288">
        <f t="shared" ref="FA23:FA35" si="33">(EJ23-EG23)/$EG$35*Q23</f>
        <v>-3.099614124252705E-3</v>
      </c>
      <c r="FB23" s="389">
        <f>FA23/$FA$17*100</f>
        <v>-22.927678037160696</v>
      </c>
      <c r="FC23" s="154"/>
      <c r="FD23" s="155"/>
      <c r="FE23" s="201">
        <f>AVERAGE(DN23:DY23)</f>
        <v>165.1252693827947</v>
      </c>
      <c r="FF23" s="201">
        <f>AVERAGE(DZ23:EK23)</f>
        <v>165.61204392637782</v>
      </c>
      <c r="FG23" s="387">
        <f>FF23/FE23-1</f>
        <v>2.9479106705023739E-3</v>
      </c>
      <c r="FH23" s="278">
        <f t="shared" ref="FH23:FH34" si="34">(FF23-FE23)/$FE$35*Q23</f>
        <v>1.4009776269062373E-3</v>
      </c>
      <c r="FI23" s="377">
        <f>FH23/$FH$35*100</f>
        <v>26.789042708071932</v>
      </c>
      <c r="FJ23" s="267"/>
      <c r="FK23" s="267"/>
      <c r="FL23" s="163"/>
      <c r="FM23" s="290"/>
      <c r="FN23" s="266"/>
      <c r="FO23" s="6"/>
      <c r="FP23" s="6"/>
      <c r="FQ23" s="6"/>
    </row>
    <row r="24" spans="3:175" ht="15.75" thickBot="1">
      <c r="C24" s="24">
        <v>121.2</v>
      </c>
      <c r="D24" s="25">
        <v>121.2</v>
      </c>
      <c r="E24" s="25">
        <v>121.2</v>
      </c>
      <c r="F24" s="25">
        <v>121.2</v>
      </c>
      <c r="G24" s="25">
        <v>121.2</v>
      </c>
      <c r="H24" s="25">
        <v>121.2</v>
      </c>
      <c r="I24" s="26">
        <v>121.22145360368965</v>
      </c>
      <c r="J24" s="27">
        <v>121.22145360368965</v>
      </c>
      <c r="K24" s="27">
        <v>121.22145360368965</v>
      </c>
      <c r="L24" s="27">
        <v>121.22145360368965</v>
      </c>
      <c r="M24" s="27">
        <v>121.22145360368965</v>
      </c>
      <c r="N24" s="27">
        <v>121.22145360368965</v>
      </c>
      <c r="O24" s="66">
        <v>2</v>
      </c>
      <c r="P24" s="85" t="s">
        <v>16</v>
      </c>
      <c r="Q24" s="89">
        <v>0.19359999999999999</v>
      </c>
      <c r="R24" s="92">
        <v>120.5615100354301</v>
      </c>
      <c r="S24" s="91">
        <v>123.98554013872517</v>
      </c>
      <c r="T24" s="91">
        <v>127.82990813614255</v>
      </c>
      <c r="U24" s="91">
        <v>126.71725383249473</v>
      </c>
      <c r="V24" s="91">
        <v>124.51748180355398</v>
      </c>
      <c r="W24" s="91">
        <v>122.30586181815791</v>
      </c>
      <c r="X24" s="91">
        <v>122.76345231387958</v>
      </c>
      <c r="Y24" s="91">
        <v>124.46599978945224</v>
      </c>
      <c r="Z24" s="99">
        <v>123.80248910805506</v>
      </c>
      <c r="AA24" s="99">
        <v>120.89401091087596</v>
      </c>
      <c r="AB24" s="99">
        <v>118.78534908038746</v>
      </c>
      <c r="AC24" s="99">
        <v>125.03480011034061</v>
      </c>
      <c r="AD24" s="92">
        <v>124.81</v>
      </c>
      <c r="AE24" s="91">
        <v>124.81</v>
      </c>
      <c r="AF24" s="91">
        <v>123.37</v>
      </c>
      <c r="AG24" s="91">
        <v>123.03</v>
      </c>
      <c r="AH24" s="91">
        <v>121.83</v>
      </c>
      <c r="AI24" s="91">
        <v>122.35</v>
      </c>
      <c r="AJ24" s="102">
        <v>120.98</v>
      </c>
      <c r="AK24" s="91">
        <v>121.25</v>
      </c>
      <c r="AL24" s="91">
        <v>122.02</v>
      </c>
      <c r="AM24" s="99">
        <v>122.62</v>
      </c>
      <c r="AN24" s="99">
        <v>121.88</v>
      </c>
      <c r="AO24" s="99">
        <v>122.93</v>
      </c>
      <c r="AP24" s="96">
        <v>122.17</v>
      </c>
      <c r="AQ24" s="91">
        <v>120.74</v>
      </c>
      <c r="AR24" s="91">
        <v>120.51</v>
      </c>
      <c r="AS24" s="91">
        <v>124.9</v>
      </c>
      <c r="AT24" s="91">
        <v>125.9</v>
      </c>
      <c r="AU24" s="91">
        <v>126.2</v>
      </c>
      <c r="AV24" s="91">
        <v>127.31</v>
      </c>
      <c r="AW24" s="91">
        <v>126.7</v>
      </c>
      <c r="AX24" s="91">
        <v>126.84</v>
      </c>
      <c r="AY24" s="91">
        <v>126.27</v>
      </c>
      <c r="AZ24" s="102">
        <v>126.36</v>
      </c>
      <c r="BA24" s="102">
        <v>125.19</v>
      </c>
      <c r="BB24" s="96">
        <v>120.07</v>
      </c>
      <c r="BC24" s="91">
        <v>116.59</v>
      </c>
      <c r="BD24" s="91">
        <v>119.52</v>
      </c>
      <c r="BE24" s="91">
        <v>117.17</v>
      </c>
      <c r="BF24" s="91">
        <v>115.7</v>
      </c>
      <c r="BG24" s="91">
        <v>114.4</v>
      </c>
      <c r="BH24" s="91">
        <v>115.2</v>
      </c>
      <c r="BI24" s="91">
        <v>117.6</v>
      </c>
      <c r="BJ24" s="91">
        <v>120.9</v>
      </c>
      <c r="BK24" s="91">
        <v>128.5</v>
      </c>
      <c r="BL24" s="102">
        <v>130.5</v>
      </c>
      <c r="BM24" s="102">
        <v>131.69999999999999</v>
      </c>
      <c r="BN24" s="102">
        <v>133.63</v>
      </c>
      <c r="BO24" s="102">
        <v>133.13</v>
      </c>
      <c r="BP24" s="102">
        <v>133.65</v>
      </c>
      <c r="BQ24" s="91">
        <v>136.55000000000001</v>
      </c>
      <c r="BR24" s="102">
        <v>134.44</v>
      </c>
      <c r="BS24" s="102">
        <v>135.46</v>
      </c>
      <c r="BT24" s="102">
        <v>133.02000000000001</v>
      </c>
      <c r="BU24" s="91">
        <v>132.74</v>
      </c>
      <c r="BV24" s="102">
        <v>130.37</v>
      </c>
      <c r="BW24" s="102">
        <v>128.49</v>
      </c>
      <c r="BX24" s="102">
        <v>128.44999999999999</v>
      </c>
      <c r="BY24" s="102">
        <v>130.66</v>
      </c>
      <c r="BZ24" s="102">
        <v>127.75</v>
      </c>
      <c r="CA24" s="102">
        <v>133.13</v>
      </c>
      <c r="CB24" s="102">
        <v>131.72999999999999</v>
      </c>
      <c r="CC24" s="91">
        <v>129.96</v>
      </c>
      <c r="CD24" s="102">
        <v>129.76</v>
      </c>
      <c r="CE24" s="102">
        <v>129.04</v>
      </c>
      <c r="CF24" s="102">
        <v>129.32</v>
      </c>
      <c r="CG24" s="91">
        <v>130.34</v>
      </c>
      <c r="CH24" s="102">
        <v>130.76</v>
      </c>
      <c r="CI24" s="102">
        <v>131.22999999999999</v>
      </c>
      <c r="CJ24" s="102">
        <v>130.83000000000001</v>
      </c>
      <c r="CK24" s="102">
        <v>133.29</v>
      </c>
      <c r="CL24" s="139">
        <v>134.30000000000001</v>
      </c>
      <c r="CM24" s="102">
        <v>135.62</v>
      </c>
      <c r="CN24" s="102">
        <v>135.69999999999999</v>
      </c>
      <c r="CO24" s="146">
        <v>137.16999999999999</v>
      </c>
      <c r="CP24" s="91">
        <v>136.09</v>
      </c>
      <c r="CQ24" s="91">
        <v>135.05000000000001</v>
      </c>
      <c r="CR24" s="91">
        <v>136.12</v>
      </c>
      <c r="CS24" s="146">
        <v>138.83000000000001</v>
      </c>
      <c r="CT24" s="146">
        <v>139.56</v>
      </c>
      <c r="CU24" s="146">
        <v>137.78</v>
      </c>
      <c r="CV24" s="146">
        <v>140.05000000000001</v>
      </c>
      <c r="CW24" s="109">
        <v>140.93</v>
      </c>
      <c r="CX24" s="146">
        <v>139.34</v>
      </c>
      <c r="CY24" s="146">
        <v>139</v>
      </c>
      <c r="CZ24" s="146">
        <v>138.44999999999999</v>
      </c>
      <c r="DA24" s="146">
        <v>136.82</v>
      </c>
      <c r="DB24" s="146">
        <v>137.74</v>
      </c>
      <c r="DC24" s="146">
        <v>134.69999999999999</v>
      </c>
      <c r="DD24" s="146">
        <v>135.77000000000001</v>
      </c>
      <c r="DE24" s="146">
        <v>138.93</v>
      </c>
      <c r="DF24" s="146">
        <v>138.41999999999999</v>
      </c>
      <c r="DG24" s="146">
        <v>138.13</v>
      </c>
      <c r="DH24" s="146">
        <v>140.25</v>
      </c>
      <c r="DI24" s="146">
        <v>140.57</v>
      </c>
      <c r="DJ24" s="146">
        <v>141.36000000000001</v>
      </c>
      <c r="DK24" s="146">
        <v>144.93</v>
      </c>
      <c r="DL24" s="146">
        <v>145.71</v>
      </c>
      <c r="DM24" s="146">
        <v>143.79</v>
      </c>
      <c r="DN24" s="146">
        <v>142.96</v>
      </c>
      <c r="DO24" s="146">
        <v>145.36000000000001</v>
      </c>
      <c r="DP24" s="146">
        <v>145.71</v>
      </c>
      <c r="DQ24" s="146">
        <v>145.81</v>
      </c>
      <c r="DR24" s="146">
        <v>145.32</v>
      </c>
      <c r="DS24" s="146">
        <v>145.83000000000001</v>
      </c>
      <c r="DT24" s="146">
        <v>146.81</v>
      </c>
      <c r="DU24" s="146">
        <v>147.21</v>
      </c>
      <c r="DV24" s="146">
        <v>147.58000000000001</v>
      </c>
      <c r="DW24" s="146">
        <v>147.63999999999999</v>
      </c>
      <c r="DX24" s="146">
        <v>148.017585277557</v>
      </c>
      <c r="DY24" s="146">
        <v>149.88</v>
      </c>
      <c r="DZ24" s="146">
        <v>148.26685190000001</v>
      </c>
      <c r="EA24" s="146">
        <v>149.3945956</v>
      </c>
      <c r="EB24" s="146">
        <v>150.781846</v>
      </c>
      <c r="EC24" s="146">
        <v>150.3691077</v>
      </c>
      <c r="ED24" s="146">
        <v>149.1909862</v>
      </c>
      <c r="EE24" s="146">
        <v>152.50309709999999</v>
      </c>
      <c r="EF24" s="146">
        <v>154.0274024</v>
      </c>
      <c r="EG24" s="146">
        <v>153.95798683166501</v>
      </c>
      <c r="EH24" s="146">
        <v>153.54310269999999</v>
      </c>
      <c r="EI24" s="146">
        <v>151.60279273986799</v>
      </c>
      <c r="EJ24" s="146">
        <v>153.99452450000001</v>
      </c>
      <c r="EK24" s="146">
        <v>158.87321230000001</v>
      </c>
      <c r="EL24" s="146"/>
      <c r="EM24" s="146"/>
      <c r="EN24" s="146"/>
      <c r="EO24" s="146"/>
      <c r="EP24" s="146"/>
      <c r="EQ24" s="146"/>
      <c r="ER24" s="146"/>
      <c r="ES24" s="146"/>
      <c r="ET24" s="373"/>
      <c r="EU24" s="193">
        <f t="shared" ref="EU24:EU35" si="35">EK24/EJ24-1</f>
        <v>3.1680917330278113E-2</v>
      </c>
      <c r="EV24" s="208">
        <f t="shared" si="32"/>
        <v>2.9525847934435035E-3</v>
      </c>
      <c r="EW24" s="365">
        <f t="shared" ref="EW24:EW34" si="36">EV24/$EV$35*100</f>
        <v>179.32022644795373</v>
      </c>
      <c r="EX24" s="155"/>
      <c r="EY24" s="155"/>
      <c r="EZ24" s="271">
        <f t="shared" ref="EZ24:EZ35" si="37">EK24/EG24-1</f>
        <v>3.1925758250588299E-2</v>
      </c>
      <c r="FA24" s="288">
        <f t="shared" si="33"/>
        <v>4.4792496528286471E-5</v>
      </c>
      <c r="FB24" s="389">
        <f>FA24/$FA$35*100</f>
        <v>-0.84401439218805396</v>
      </c>
      <c r="FC24" s="154"/>
      <c r="FD24" s="155"/>
      <c r="FE24" s="201">
        <f t="shared" ref="FE24:FE35" si="38">AVERAGE(DN24:DY24)</f>
        <v>146.51063210646308</v>
      </c>
      <c r="FF24" s="201">
        <f t="shared" ref="FF24:FF35" si="39">AVERAGE(DZ24:EK24)</f>
        <v>152.20879216429441</v>
      </c>
      <c r="FG24" s="387">
        <f t="shared" ref="FG24:FG30" si="40">FF24/FE24-1</f>
        <v>3.8892467911070927E-2</v>
      </c>
      <c r="FH24" s="278">
        <f t="shared" si="34"/>
        <v>7.0274394466586336E-3</v>
      </c>
      <c r="FI24" s="377">
        <f t="shared" ref="FI24:FI34" si="41">FH24/$FH$35*100</f>
        <v>134.37643246356211</v>
      </c>
      <c r="FJ24" s="267"/>
      <c r="FK24" s="267"/>
      <c r="FL24" s="125"/>
      <c r="FM24" s="290"/>
      <c r="FN24" s="266"/>
      <c r="FO24" s="6"/>
      <c r="FP24" s="6"/>
      <c r="FQ24" s="6"/>
    </row>
    <row r="25" spans="3:175" ht="15.75" thickBot="1">
      <c r="C25" s="24">
        <v>133.30000000000001</v>
      </c>
      <c r="D25" s="25">
        <v>133.30000000000001</v>
      </c>
      <c r="E25" s="25">
        <v>133.30000000000001</v>
      </c>
      <c r="F25" s="25">
        <v>133.30000000000001</v>
      </c>
      <c r="G25" s="25">
        <v>133.30000000000001</v>
      </c>
      <c r="H25" s="25">
        <v>133.30000000000001</v>
      </c>
      <c r="I25" s="26">
        <v>133.31062478831001</v>
      </c>
      <c r="J25" s="27">
        <v>133.31062478831001</v>
      </c>
      <c r="K25" s="27">
        <v>133.31062478831001</v>
      </c>
      <c r="L25" s="27">
        <v>133.31062478831001</v>
      </c>
      <c r="M25" s="27">
        <v>133.31062478831001</v>
      </c>
      <c r="N25" s="27">
        <v>133.31062478831001</v>
      </c>
      <c r="O25" s="66">
        <v>3</v>
      </c>
      <c r="P25" s="85" t="s">
        <v>17</v>
      </c>
      <c r="Q25" s="89">
        <v>1.6899999999999998E-2</v>
      </c>
      <c r="R25" s="92">
        <v>113.91966253863748</v>
      </c>
      <c r="S25" s="91">
        <v>113.91966253863748</v>
      </c>
      <c r="T25" s="91">
        <v>113.91966253863748</v>
      </c>
      <c r="U25" s="91">
        <v>113.48093036702794</v>
      </c>
      <c r="V25" s="91">
        <v>113.48093036702794</v>
      </c>
      <c r="W25" s="91">
        <v>113.48093036702794</v>
      </c>
      <c r="X25" s="91">
        <v>113.48093036702794</v>
      </c>
      <c r="Y25" s="91">
        <v>113.48093036702794</v>
      </c>
      <c r="Z25" s="99">
        <v>113.48093036702794</v>
      </c>
      <c r="AA25" s="99">
        <v>113.48093036702794</v>
      </c>
      <c r="AB25" s="99">
        <v>113.48093036702794</v>
      </c>
      <c r="AC25" s="99">
        <v>113.48093036702794</v>
      </c>
      <c r="AD25" s="92">
        <v>114.23</v>
      </c>
      <c r="AE25" s="91">
        <v>113.89</v>
      </c>
      <c r="AF25" s="91">
        <v>114.08</v>
      </c>
      <c r="AG25" s="91">
        <v>114.7</v>
      </c>
      <c r="AH25" s="91">
        <v>113.87</v>
      </c>
      <c r="AI25" s="91">
        <v>113.87</v>
      </c>
      <c r="AJ25" s="102">
        <v>113.46</v>
      </c>
      <c r="AK25" s="91">
        <v>113.46</v>
      </c>
      <c r="AL25" s="91">
        <v>113.56</v>
      </c>
      <c r="AM25" s="99">
        <v>113.41</v>
      </c>
      <c r="AN25" s="99">
        <v>113.41</v>
      </c>
      <c r="AO25" s="99">
        <v>113.41</v>
      </c>
      <c r="AP25" s="96">
        <v>113.18</v>
      </c>
      <c r="AQ25" s="91">
        <v>113.18</v>
      </c>
      <c r="AR25" s="91">
        <v>113.18</v>
      </c>
      <c r="AS25" s="91">
        <v>117.62</v>
      </c>
      <c r="AT25" s="91">
        <v>117.62</v>
      </c>
      <c r="AU25" s="91">
        <v>117.62</v>
      </c>
      <c r="AV25" s="91">
        <v>117.08</v>
      </c>
      <c r="AW25" s="91">
        <v>116.77</v>
      </c>
      <c r="AX25" s="91">
        <v>116.94</v>
      </c>
      <c r="AY25" s="91">
        <v>115.37</v>
      </c>
      <c r="AZ25" s="91">
        <v>115.77</v>
      </c>
      <c r="BA25" s="91">
        <v>114.21</v>
      </c>
      <c r="BB25" s="96">
        <v>109.05</v>
      </c>
      <c r="BC25" s="91">
        <v>109.05</v>
      </c>
      <c r="BD25" s="91">
        <v>109.05</v>
      </c>
      <c r="BE25" s="91">
        <v>109.29</v>
      </c>
      <c r="BF25" s="91">
        <v>109.3</v>
      </c>
      <c r="BG25" s="91">
        <v>109.3</v>
      </c>
      <c r="BH25" s="91">
        <v>109.9</v>
      </c>
      <c r="BI25" s="91">
        <v>109.9</v>
      </c>
      <c r="BJ25" s="91">
        <v>109.9</v>
      </c>
      <c r="BK25" s="91">
        <v>117.4</v>
      </c>
      <c r="BL25" s="91">
        <v>119.6</v>
      </c>
      <c r="BM25" s="91">
        <v>120.8</v>
      </c>
      <c r="BN25" s="96">
        <v>123.98</v>
      </c>
      <c r="BO25" s="102">
        <v>124.97</v>
      </c>
      <c r="BP25" s="91">
        <v>124.08</v>
      </c>
      <c r="BQ25" s="91">
        <v>127.1</v>
      </c>
      <c r="BR25" s="102">
        <v>127.1</v>
      </c>
      <c r="BS25" s="102">
        <v>127.1</v>
      </c>
      <c r="BT25" s="102">
        <v>128.11000000000001</v>
      </c>
      <c r="BU25" s="91">
        <v>128.11000000000001</v>
      </c>
      <c r="BV25" s="102">
        <v>128.11000000000001</v>
      </c>
      <c r="BW25" s="102">
        <v>128.74</v>
      </c>
      <c r="BX25" s="102">
        <v>128.74</v>
      </c>
      <c r="BY25" s="102">
        <v>128.74</v>
      </c>
      <c r="BZ25" s="96">
        <v>127.9</v>
      </c>
      <c r="CA25" s="102">
        <v>127.9</v>
      </c>
      <c r="CB25" s="91">
        <v>127.9</v>
      </c>
      <c r="CC25" s="91">
        <v>128.33000000000001</v>
      </c>
      <c r="CD25" s="102">
        <v>128.33000000000001</v>
      </c>
      <c r="CE25" s="102">
        <v>128.33000000000001</v>
      </c>
      <c r="CF25" s="102">
        <v>128.18</v>
      </c>
      <c r="CG25" s="91">
        <v>128.18</v>
      </c>
      <c r="CH25" s="102">
        <v>128.18</v>
      </c>
      <c r="CI25" s="102">
        <v>128.1</v>
      </c>
      <c r="CJ25" s="102">
        <v>128.1</v>
      </c>
      <c r="CK25" s="102">
        <v>128.1</v>
      </c>
      <c r="CL25" s="138">
        <v>128.02000000000001</v>
      </c>
      <c r="CM25" s="102">
        <v>127.99</v>
      </c>
      <c r="CN25" s="91">
        <v>127.99</v>
      </c>
      <c r="CO25" s="146">
        <v>127.95</v>
      </c>
      <c r="CP25" s="91">
        <v>132.38999999999999</v>
      </c>
      <c r="CQ25" s="91">
        <v>136.13999999999999</v>
      </c>
      <c r="CR25" s="91">
        <v>136.56</v>
      </c>
      <c r="CS25" s="146">
        <v>139.03</v>
      </c>
      <c r="CT25" s="146">
        <v>139.11000000000001</v>
      </c>
      <c r="CU25" s="146">
        <v>138.28</v>
      </c>
      <c r="CV25" s="146">
        <v>137.69</v>
      </c>
      <c r="CW25" s="109">
        <v>137.69</v>
      </c>
      <c r="CX25" s="146">
        <v>136.16999999999999</v>
      </c>
      <c r="CY25" s="146">
        <v>136.65</v>
      </c>
      <c r="CZ25" s="146">
        <v>139.06</v>
      </c>
      <c r="DA25" s="146">
        <v>139.1</v>
      </c>
      <c r="DB25" s="146">
        <v>139.1</v>
      </c>
      <c r="DC25" s="146">
        <v>139.1</v>
      </c>
      <c r="DD25" s="146">
        <v>139.1</v>
      </c>
      <c r="DE25" s="146">
        <v>137.77000000000001</v>
      </c>
      <c r="DF25" s="146">
        <v>137.97</v>
      </c>
      <c r="DG25" s="146">
        <v>138.13</v>
      </c>
      <c r="DH25" s="146">
        <v>138.72</v>
      </c>
      <c r="DI25" s="146">
        <v>138.72</v>
      </c>
      <c r="DJ25" s="146">
        <v>139.29</v>
      </c>
      <c r="DK25" s="146">
        <v>139.29</v>
      </c>
      <c r="DL25" s="146">
        <v>139.29</v>
      </c>
      <c r="DM25" s="146">
        <v>142.22999999999999</v>
      </c>
      <c r="DN25" s="146">
        <v>142.22999999999999</v>
      </c>
      <c r="DO25" s="146">
        <v>142.22999999999999</v>
      </c>
      <c r="DP25" s="146">
        <v>142.22999999999999</v>
      </c>
      <c r="DQ25" s="146">
        <v>143.1</v>
      </c>
      <c r="DR25" s="146">
        <v>143.1</v>
      </c>
      <c r="DS25" s="146">
        <v>142.97999999999999</v>
      </c>
      <c r="DT25" s="146">
        <v>143.09</v>
      </c>
      <c r="DU25" s="146">
        <v>143.09</v>
      </c>
      <c r="DV25" s="146">
        <v>141.57</v>
      </c>
      <c r="DW25" s="146">
        <v>141.57</v>
      </c>
      <c r="DX25" s="146">
        <v>141.56957864761301</v>
      </c>
      <c r="DY25" s="146">
        <v>141.06</v>
      </c>
      <c r="DZ25" s="146">
        <v>141.0609603</v>
      </c>
      <c r="EA25" s="146">
        <v>141.0609603</v>
      </c>
      <c r="EB25" s="146">
        <v>145.08002999999999</v>
      </c>
      <c r="EC25" s="146">
        <v>145.1166034</v>
      </c>
      <c r="ED25" s="146">
        <v>147.75234459999999</v>
      </c>
      <c r="EE25" s="146">
        <v>147.34966750000001</v>
      </c>
      <c r="EF25" s="146">
        <v>147.3703027</v>
      </c>
      <c r="EG25" s="146">
        <v>147.383677959442</v>
      </c>
      <c r="EH25" s="146">
        <v>147.27016689999999</v>
      </c>
      <c r="EI25" s="146">
        <v>147.56251573562599</v>
      </c>
      <c r="EJ25" s="146">
        <v>146.76136969999999</v>
      </c>
      <c r="EK25" s="146">
        <v>149.22616479999999</v>
      </c>
      <c r="EL25" s="146"/>
      <c r="EM25" s="146"/>
      <c r="EN25" s="146"/>
      <c r="EO25" s="146"/>
      <c r="EP25" s="146"/>
      <c r="EQ25" s="146"/>
      <c r="ER25" s="146"/>
      <c r="ES25" s="146"/>
      <c r="ET25" s="373"/>
      <c r="EU25" s="193">
        <f t="shared" si="35"/>
        <v>1.6794576836114183E-2</v>
      </c>
      <c r="EV25" s="208">
        <f t="shared" si="32"/>
        <v>-8.6334215632931667E-5</v>
      </c>
      <c r="EW25" s="365">
        <f t="shared" si="36"/>
        <v>-5.2433620642773269</v>
      </c>
      <c r="EX25" s="155"/>
      <c r="EY25" s="155"/>
      <c r="EZ25" s="271">
        <f t="shared" si="37"/>
        <v>1.2501295028510606E-2</v>
      </c>
      <c r="FA25" s="288">
        <f t="shared" si="33"/>
        <v>-6.6596492473205442E-5</v>
      </c>
      <c r="FB25" s="389">
        <f t="shared" ref="FB25:FB35" si="42">FA25/$FA$35*100</f>
        <v>1.2548619182485885</v>
      </c>
      <c r="FC25" s="154"/>
      <c r="FD25" s="155"/>
      <c r="FE25" s="201">
        <f t="shared" si="38"/>
        <v>142.3182982206344</v>
      </c>
      <c r="FF25" s="201">
        <f t="shared" si="39"/>
        <v>146.08289699125567</v>
      </c>
      <c r="FG25" s="279">
        <f>FF25/FE25-1</f>
        <v>2.6451965893978358E-2</v>
      </c>
      <c r="FH25" s="278">
        <f t="shared" si="34"/>
        <v>4.0528685270917419E-4</v>
      </c>
      <c r="FI25" s="282">
        <f t="shared" si="41"/>
        <v>7.7497645913318811</v>
      </c>
      <c r="FJ25" s="267"/>
      <c r="FK25" s="267"/>
      <c r="FL25" s="163"/>
      <c r="FM25" s="290"/>
      <c r="FN25" s="266"/>
      <c r="FO25" s="6"/>
      <c r="FP25" s="6"/>
      <c r="FQ25" s="6"/>
    </row>
    <row r="26" spans="3:175" ht="15.75" thickBot="1">
      <c r="C26" s="24">
        <v>117.2</v>
      </c>
      <c r="D26" s="25">
        <v>117.2</v>
      </c>
      <c r="E26" s="25">
        <v>117.2</v>
      </c>
      <c r="F26" s="25">
        <v>117.2</v>
      </c>
      <c r="G26" s="25">
        <v>117.2</v>
      </c>
      <c r="H26" s="25">
        <v>117.2</v>
      </c>
      <c r="I26" s="26">
        <v>117.16634532506993</v>
      </c>
      <c r="J26" s="27">
        <v>117.16634532506993</v>
      </c>
      <c r="K26" s="27">
        <v>117.16634532506993</v>
      </c>
      <c r="L26" s="27">
        <v>117.16634532506993</v>
      </c>
      <c r="M26" s="27">
        <v>117.16634532506993</v>
      </c>
      <c r="N26" s="27">
        <v>117.16634532506993</v>
      </c>
      <c r="O26" s="66">
        <v>4</v>
      </c>
      <c r="P26" s="85" t="s">
        <v>18</v>
      </c>
      <c r="Q26" s="89">
        <v>2.6700000000000002E-2</v>
      </c>
      <c r="R26" s="92">
        <v>177.81064436356735</v>
      </c>
      <c r="S26" s="91">
        <v>177.81064436356735</v>
      </c>
      <c r="T26" s="91">
        <v>177.81064436356735</v>
      </c>
      <c r="U26" s="91">
        <v>181.41696214028508</v>
      </c>
      <c r="V26" s="91">
        <v>181.41696214028508</v>
      </c>
      <c r="W26" s="91">
        <v>181.41696214028508</v>
      </c>
      <c r="X26" s="91">
        <v>181.66536273067553</v>
      </c>
      <c r="Y26" s="91">
        <v>181.66536273067553</v>
      </c>
      <c r="Z26" s="99">
        <v>181.66536273067553</v>
      </c>
      <c r="AA26" s="99">
        <v>180.67958400975593</v>
      </c>
      <c r="AB26" s="99">
        <v>180.67958400975593</v>
      </c>
      <c r="AC26" s="99">
        <v>181.00817691672913</v>
      </c>
      <c r="AD26" s="92">
        <v>182.3</v>
      </c>
      <c r="AE26" s="91">
        <v>181.29</v>
      </c>
      <c r="AF26" s="91">
        <v>178.97</v>
      </c>
      <c r="AG26" s="91">
        <v>179.29</v>
      </c>
      <c r="AH26" s="91">
        <v>179.29</v>
      </c>
      <c r="AI26" s="91">
        <v>177.84</v>
      </c>
      <c r="AJ26" s="102">
        <v>177</v>
      </c>
      <c r="AK26" s="91">
        <v>176.72</v>
      </c>
      <c r="AL26" s="91">
        <v>176.39</v>
      </c>
      <c r="AM26" s="99">
        <v>177.05</v>
      </c>
      <c r="AN26" s="99">
        <v>176.27</v>
      </c>
      <c r="AO26" s="99">
        <v>176.5</v>
      </c>
      <c r="AP26" s="96">
        <v>175.06</v>
      </c>
      <c r="AQ26" s="91">
        <v>174.39</v>
      </c>
      <c r="AR26" s="91">
        <v>174.2</v>
      </c>
      <c r="AS26" s="91">
        <v>175.8</v>
      </c>
      <c r="AT26" s="91">
        <v>175.8</v>
      </c>
      <c r="AU26" s="91">
        <v>175.8</v>
      </c>
      <c r="AV26" s="91">
        <v>175.44</v>
      </c>
      <c r="AW26" s="91">
        <v>175.11</v>
      </c>
      <c r="AX26" s="91">
        <v>174.97</v>
      </c>
      <c r="AY26" s="91">
        <v>175.11</v>
      </c>
      <c r="AZ26" s="91">
        <v>174.58</v>
      </c>
      <c r="BA26" s="102">
        <v>175.6</v>
      </c>
      <c r="BB26" s="96">
        <v>173.11</v>
      </c>
      <c r="BC26" s="91">
        <v>173.26</v>
      </c>
      <c r="BD26" s="91">
        <v>166.54</v>
      </c>
      <c r="BE26" s="91">
        <v>173.24</v>
      </c>
      <c r="BF26" s="91">
        <v>172.7</v>
      </c>
      <c r="BG26" s="91">
        <v>173.2</v>
      </c>
      <c r="BH26" s="91">
        <v>168.2</v>
      </c>
      <c r="BI26" s="91">
        <v>168.7</v>
      </c>
      <c r="BJ26" s="91">
        <v>166.6</v>
      </c>
      <c r="BK26" s="91">
        <v>175.6</v>
      </c>
      <c r="BL26" s="91">
        <v>176.6</v>
      </c>
      <c r="BM26" s="102">
        <v>178.5</v>
      </c>
      <c r="BN26" s="102">
        <v>177.89</v>
      </c>
      <c r="BO26" s="102">
        <v>177</v>
      </c>
      <c r="BP26" s="102">
        <v>177.63</v>
      </c>
      <c r="BQ26" s="91">
        <v>174.19</v>
      </c>
      <c r="BR26" s="102">
        <v>174.11</v>
      </c>
      <c r="BS26" s="102">
        <v>174.13</v>
      </c>
      <c r="BT26" s="102">
        <v>173.74</v>
      </c>
      <c r="BU26" s="91">
        <v>173.87</v>
      </c>
      <c r="BV26" s="102">
        <v>173.65</v>
      </c>
      <c r="BW26" s="102">
        <v>171.9</v>
      </c>
      <c r="BX26" s="102">
        <v>171.85</v>
      </c>
      <c r="BY26" s="102">
        <v>170.75</v>
      </c>
      <c r="BZ26" s="102">
        <v>169.12</v>
      </c>
      <c r="CA26" s="102">
        <v>168.52</v>
      </c>
      <c r="CB26" s="102">
        <v>169.82</v>
      </c>
      <c r="CC26" s="91">
        <v>168.81</v>
      </c>
      <c r="CD26" s="102">
        <v>169.05</v>
      </c>
      <c r="CE26" s="102">
        <v>168.83</v>
      </c>
      <c r="CF26" s="102">
        <v>168.18</v>
      </c>
      <c r="CG26" s="91">
        <v>168.9</v>
      </c>
      <c r="CH26" s="102">
        <v>170.99</v>
      </c>
      <c r="CI26" s="102">
        <v>168.78</v>
      </c>
      <c r="CJ26" s="102">
        <v>171.27</v>
      </c>
      <c r="CK26" s="102">
        <v>168.41</v>
      </c>
      <c r="CL26" s="109">
        <v>169.33</v>
      </c>
      <c r="CM26" s="102">
        <v>169.07</v>
      </c>
      <c r="CN26" s="91">
        <v>169.18</v>
      </c>
      <c r="CO26" s="146">
        <v>168.94</v>
      </c>
      <c r="CP26" s="91">
        <v>168.61</v>
      </c>
      <c r="CQ26" s="91">
        <v>172.34</v>
      </c>
      <c r="CR26" s="91">
        <v>170.21</v>
      </c>
      <c r="CS26" s="146">
        <v>169.13</v>
      </c>
      <c r="CT26" s="146">
        <v>170.35</v>
      </c>
      <c r="CU26" s="146">
        <v>170.43</v>
      </c>
      <c r="CV26" s="146">
        <v>170.68</v>
      </c>
      <c r="CW26" s="109">
        <v>170.76</v>
      </c>
      <c r="CX26" s="146">
        <v>169.56</v>
      </c>
      <c r="CY26" s="146">
        <v>164.96</v>
      </c>
      <c r="CZ26" s="146">
        <v>168.33</v>
      </c>
      <c r="DA26" s="146">
        <v>170.62</v>
      </c>
      <c r="DB26" s="146">
        <v>169.94</v>
      </c>
      <c r="DC26" s="146">
        <v>170.66</v>
      </c>
      <c r="DD26" s="146">
        <v>170.98</v>
      </c>
      <c r="DE26" s="146">
        <v>171.15</v>
      </c>
      <c r="DF26" s="146">
        <v>170.97</v>
      </c>
      <c r="DG26" s="146">
        <v>171.19</v>
      </c>
      <c r="DH26" s="146">
        <v>171.06</v>
      </c>
      <c r="DI26" s="146">
        <v>171.19</v>
      </c>
      <c r="DJ26" s="146">
        <v>170.55</v>
      </c>
      <c r="DK26" s="146">
        <v>170.5</v>
      </c>
      <c r="DL26" s="146">
        <v>170.56</v>
      </c>
      <c r="DM26" s="146">
        <v>168.83</v>
      </c>
      <c r="DN26" s="146">
        <v>168.88</v>
      </c>
      <c r="DO26" s="146">
        <v>169.27</v>
      </c>
      <c r="DP26" s="146">
        <v>168.23</v>
      </c>
      <c r="DQ26" s="146">
        <v>166.96</v>
      </c>
      <c r="DR26" s="146">
        <v>168.01</v>
      </c>
      <c r="DS26" s="146">
        <v>167.92</v>
      </c>
      <c r="DT26" s="146">
        <v>169.04</v>
      </c>
      <c r="DU26" s="146">
        <v>168.86</v>
      </c>
      <c r="DV26" s="146">
        <v>167.26</v>
      </c>
      <c r="DW26" s="146">
        <v>167.37</v>
      </c>
      <c r="DX26" s="146">
        <v>167.027938365936</v>
      </c>
      <c r="DY26" s="146">
        <v>167.68</v>
      </c>
      <c r="DZ26" s="146">
        <v>167.8070903</v>
      </c>
      <c r="EA26" s="146">
        <v>167.92180540000001</v>
      </c>
      <c r="EB26" s="146">
        <v>160.2382183</v>
      </c>
      <c r="EC26" s="146">
        <v>160.29341220000001</v>
      </c>
      <c r="ED26" s="146">
        <v>158.07974340000001</v>
      </c>
      <c r="EE26" s="146">
        <v>151.58748629999999</v>
      </c>
      <c r="EF26" s="146">
        <v>152.8376222</v>
      </c>
      <c r="EG26" s="146">
        <v>152.300572395324</v>
      </c>
      <c r="EH26" s="146">
        <v>152.1871328</v>
      </c>
      <c r="EI26" s="146">
        <v>152.30920314788801</v>
      </c>
      <c r="EJ26" s="146">
        <v>147.9402781</v>
      </c>
      <c r="EK26" s="146">
        <v>147.91388509999999</v>
      </c>
      <c r="EL26" s="146"/>
      <c r="EM26" s="146"/>
      <c r="EN26" s="146"/>
      <c r="EO26" s="146"/>
      <c r="EP26" s="146"/>
      <c r="EQ26" s="146"/>
      <c r="ER26" s="146"/>
      <c r="ES26" s="146"/>
      <c r="ET26" s="373"/>
      <c r="EU26" s="193">
        <f t="shared" si="35"/>
        <v>-1.7840307142169554E-4</v>
      </c>
      <c r="EV26" s="208">
        <f t="shared" si="32"/>
        <v>-7.4382438285536311E-4</v>
      </c>
      <c r="EW26" s="365">
        <f t="shared" si="36"/>
        <v>-45.174911510525391</v>
      </c>
      <c r="EX26" s="155"/>
      <c r="EY26" s="155"/>
      <c r="EZ26" s="271">
        <f t="shared" si="37"/>
        <v>-2.8802828684960979E-2</v>
      </c>
      <c r="FA26" s="288">
        <f t="shared" si="33"/>
        <v>-7.3720139871659483E-4</v>
      </c>
      <c r="FB26" s="389">
        <f t="shared" si="42"/>
        <v>13.890911172255048</v>
      </c>
      <c r="FC26" s="154"/>
      <c r="FD26" s="155"/>
      <c r="FE26" s="201">
        <f t="shared" si="38"/>
        <v>168.04232819716137</v>
      </c>
      <c r="FF26" s="201">
        <f t="shared" si="39"/>
        <v>155.95137080360101</v>
      </c>
      <c r="FG26" s="279">
        <f t="shared" si="40"/>
        <v>-7.1951855959614175E-2</v>
      </c>
      <c r="FH26" s="278">
        <f t="shared" si="34"/>
        <v>-2.0565016730114409E-3</v>
      </c>
      <c r="FI26" s="282">
        <f t="shared" si="41"/>
        <v>-39.323762271053006</v>
      </c>
      <c r="FJ26" s="267"/>
      <c r="FK26" s="267"/>
      <c r="FL26" s="125"/>
      <c r="FM26" s="290"/>
      <c r="FN26" s="266"/>
      <c r="FO26" s="6"/>
      <c r="FP26" s="6"/>
      <c r="FQ26" s="6"/>
    </row>
    <row r="27" spans="3:175" ht="15.75" thickBot="1">
      <c r="C27" s="24">
        <v>119</v>
      </c>
      <c r="D27" s="25">
        <v>119</v>
      </c>
      <c r="E27" s="25">
        <v>119</v>
      </c>
      <c r="F27" s="25">
        <v>119</v>
      </c>
      <c r="G27" s="25">
        <v>119</v>
      </c>
      <c r="H27" s="25">
        <v>119</v>
      </c>
      <c r="I27" s="26">
        <v>118.95443604837297</v>
      </c>
      <c r="J27" s="27">
        <v>118.95443604837297</v>
      </c>
      <c r="K27" s="27">
        <v>118.95443604837297</v>
      </c>
      <c r="L27" s="27">
        <v>118.95443604837298</v>
      </c>
      <c r="M27" s="27">
        <v>118.95443604837298</v>
      </c>
      <c r="N27" s="27">
        <v>118.95443604837298</v>
      </c>
      <c r="O27" s="66">
        <v>5</v>
      </c>
      <c r="P27" s="85" t="s">
        <v>19</v>
      </c>
      <c r="Q27" s="89">
        <v>6.8400000000000002E-2</v>
      </c>
      <c r="R27" s="92">
        <v>125.59209742557499</v>
      </c>
      <c r="S27" s="91">
        <v>125.59209742557499</v>
      </c>
      <c r="T27" s="91">
        <v>125.59209742557499</v>
      </c>
      <c r="U27" s="91">
        <v>126.07033948597734</v>
      </c>
      <c r="V27" s="91">
        <v>126.07033948597734</v>
      </c>
      <c r="W27" s="91">
        <v>126.07033948597734</v>
      </c>
      <c r="X27" s="91">
        <v>127.14256827201862</v>
      </c>
      <c r="Y27" s="91">
        <v>127.14256827201862</v>
      </c>
      <c r="Z27" s="99">
        <v>127.14256827201862</v>
      </c>
      <c r="AA27" s="99">
        <v>126.96985752079442</v>
      </c>
      <c r="AB27" s="99">
        <v>127.07177525996707</v>
      </c>
      <c r="AC27" s="99">
        <v>127.19544426991412</v>
      </c>
      <c r="AD27" s="92">
        <v>126.7</v>
      </c>
      <c r="AE27" s="91">
        <v>127.41</v>
      </c>
      <c r="AF27" s="91">
        <v>126.67</v>
      </c>
      <c r="AG27" s="91">
        <v>127.51</v>
      </c>
      <c r="AH27" s="91">
        <v>127.45</v>
      </c>
      <c r="AI27" s="91">
        <v>127.45</v>
      </c>
      <c r="AJ27" s="102">
        <v>126.13</v>
      </c>
      <c r="AK27" s="91">
        <v>126.13</v>
      </c>
      <c r="AL27" s="91">
        <v>126.38</v>
      </c>
      <c r="AM27" s="99">
        <v>126.54</v>
      </c>
      <c r="AN27" s="99">
        <v>126.5</v>
      </c>
      <c r="AO27" s="99">
        <v>126.5</v>
      </c>
      <c r="AP27" s="96">
        <v>126.56</v>
      </c>
      <c r="AQ27" s="91">
        <v>126.56</v>
      </c>
      <c r="AR27" s="91">
        <v>126.56</v>
      </c>
      <c r="AS27" s="91">
        <v>128.80000000000001</v>
      </c>
      <c r="AT27" s="91">
        <v>128.80000000000001</v>
      </c>
      <c r="AU27" s="91">
        <v>128.80000000000001</v>
      </c>
      <c r="AV27" s="91">
        <v>127.47</v>
      </c>
      <c r="AW27" s="91">
        <v>128.91</v>
      </c>
      <c r="AX27" s="91">
        <v>127.43</v>
      </c>
      <c r="AY27" s="91">
        <v>129.54</v>
      </c>
      <c r="AZ27" s="91">
        <v>126.38</v>
      </c>
      <c r="BA27" s="102">
        <v>129.29</v>
      </c>
      <c r="BB27" s="96">
        <v>134.26</v>
      </c>
      <c r="BC27" s="91">
        <v>134.61000000000001</v>
      </c>
      <c r="BD27" s="91">
        <v>134.27000000000001</v>
      </c>
      <c r="BE27" s="91">
        <v>126.8</v>
      </c>
      <c r="BF27" s="91">
        <v>127</v>
      </c>
      <c r="BG27" s="91">
        <v>126.9</v>
      </c>
      <c r="BH27" s="91">
        <v>127.1</v>
      </c>
      <c r="BI27" s="91">
        <v>127.1</v>
      </c>
      <c r="BJ27" s="91">
        <v>127.1</v>
      </c>
      <c r="BK27" s="91">
        <v>130.80000000000001</v>
      </c>
      <c r="BL27" s="91">
        <v>131.5</v>
      </c>
      <c r="BM27" s="102">
        <v>132.69999999999999</v>
      </c>
      <c r="BN27" s="96">
        <v>134.85</v>
      </c>
      <c r="BO27" s="102">
        <v>135.28</v>
      </c>
      <c r="BP27" s="91">
        <v>135.28</v>
      </c>
      <c r="BQ27" s="91">
        <v>134.97</v>
      </c>
      <c r="BR27" s="102">
        <v>134.97</v>
      </c>
      <c r="BS27" s="102">
        <v>134.97</v>
      </c>
      <c r="BT27" s="102">
        <v>135.13</v>
      </c>
      <c r="BU27" s="91">
        <v>135.13</v>
      </c>
      <c r="BV27" s="102">
        <v>135.16</v>
      </c>
      <c r="BW27" s="102">
        <v>135.1</v>
      </c>
      <c r="BX27" s="102">
        <v>135.1</v>
      </c>
      <c r="BY27" s="102">
        <v>135.1</v>
      </c>
      <c r="BZ27" s="96">
        <v>133.79</v>
      </c>
      <c r="CA27" s="102">
        <v>133.79</v>
      </c>
      <c r="CB27" s="91">
        <v>133.79</v>
      </c>
      <c r="CC27" s="91">
        <v>133.78</v>
      </c>
      <c r="CD27" s="102">
        <v>133.78</v>
      </c>
      <c r="CE27" s="102">
        <v>133.78</v>
      </c>
      <c r="CF27" s="102">
        <v>133.62</v>
      </c>
      <c r="CG27" s="91">
        <v>133.62</v>
      </c>
      <c r="CH27" s="102">
        <v>133.62</v>
      </c>
      <c r="CI27" s="102">
        <v>133.62</v>
      </c>
      <c r="CJ27" s="102">
        <v>133.62</v>
      </c>
      <c r="CK27" s="102">
        <v>133.62</v>
      </c>
      <c r="CL27" s="109">
        <v>134.49</v>
      </c>
      <c r="CM27" s="102">
        <v>134.49</v>
      </c>
      <c r="CN27" s="91">
        <v>134.49</v>
      </c>
      <c r="CO27" s="146">
        <v>134.41</v>
      </c>
      <c r="CP27" s="91">
        <v>137.74</v>
      </c>
      <c r="CQ27" s="91">
        <v>139.78</v>
      </c>
      <c r="CR27" s="91">
        <v>141.38999999999999</v>
      </c>
      <c r="CS27" s="146">
        <v>142.07</v>
      </c>
      <c r="CT27" s="146">
        <v>142.12</v>
      </c>
      <c r="CU27" s="146">
        <v>142.71</v>
      </c>
      <c r="CV27" s="146">
        <v>143.15</v>
      </c>
      <c r="CW27" s="109">
        <v>142.97</v>
      </c>
      <c r="CX27" s="146">
        <v>144.41999999999999</v>
      </c>
      <c r="CY27" s="146">
        <v>145.36000000000001</v>
      </c>
      <c r="CZ27" s="146">
        <v>145.53</v>
      </c>
      <c r="DA27" s="146">
        <v>145.86000000000001</v>
      </c>
      <c r="DB27" s="146">
        <v>145.75</v>
      </c>
      <c r="DC27" s="146">
        <v>146.47</v>
      </c>
      <c r="DD27" s="146">
        <v>144.94</v>
      </c>
      <c r="DE27" s="146">
        <v>145.6</v>
      </c>
      <c r="DF27" s="146">
        <v>146.27000000000001</v>
      </c>
      <c r="DG27" s="146">
        <v>146.24</v>
      </c>
      <c r="DH27" s="146">
        <v>146.28</v>
      </c>
      <c r="DI27" s="146">
        <v>146.28</v>
      </c>
      <c r="DJ27" s="146">
        <v>146.80000000000001</v>
      </c>
      <c r="DK27" s="146">
        <v>146.80000000000001</v>
      </c>
      <c r="DL27" s="146">
        <v>146.82</v>
      </c>
      <c r="DM27" s="146">
        <v>146.37</v>
      </c>
      <c r="DN27" s="146">
        <v>146.37</v>
      </c>
      <c r="DO27" s="146">
        <v>146.37</v>
      </c>
      <c r="DP27" s="146">
        <v>146.28</v>
      </c>
      <c r="DQ27" s="146">
        <v>146.16</v>
      </c>
      <c r="DR27" s="146">
        <v>146.16</v>
      </c>
      <c r="DS27" s="146">
        <v>146.05000000000001</v>
      </c>
      <c r="DT27" s="146">
        <v>146.25</v>
      </c>
      <c r="DU27" s="146">
        <v>146.29</v>
      </c>
      <c r="DV27" s="146">
        <v>145.16999999999999</v>
      </c>
      <c r="DW27" s="146">
        <v>145.16999999999999</v>
      </c>
      <c r="DX27" s="146">
        <v>145.22962570190401</v>
      </c>
      <c r="DY27" s="146">
        <v>144.78</v>
      </c>
      <c r="DZ27" s="146">
        <v>144.77576020000001</v>
      </c>
      <c r="EA27" s="146">
        <v>144.77576020000001</v>
      </c>
      <c r="EB27" s="146">
        <v>142.5202012</v>
      </c>
      <c r="EC27" s="146">
        <v>143.21750399999999</v>
      </c>
      <c r="ED27" s="146">
        <v>143.52375269999999</v>
      </c>
      <c r="EE27" s="146">
        <v>144.22094820000001</v>
      </c>
      <c r="EF27" s="146">
        <v>144.760716</v>
      </c>
      <c r="EG27" s="146">
        <v>145.42633295059201</v>
      </c>
      <c r="EH27" s="146">
        <v>144.1790938</v>
      </c>
      <c r="EI27" s="146">
        <v>144.48574781417801</v>
      </c>
      <c r="EJ27" s="146">
        <v>145.16363140000001</v>
      </c>
      <c r="EK27" s="146">
        <v>144.9455261</v>
      </c>
      <c r="EL27" s="146"/>
      <c r="EM27" s="146"/>
      <c r="EN27" s="146"/>
      <c r="EO27" s="146"/>
      <c r="EP27" s="146"/>
      <c r="EQ27" s="146"/>
      <c r="ER27" s="146"/>
      <c r="ES27" s="146"/>
      <c r="ET27" s="373"/>
      <c r="EU27" s="193">
        <f t="shared" si="35"/>
        <v>-1.502478946665553E-3</v>
      </c>
      <c r="EV27" s="208">
        <f t="shared" si="32"/>
        <v>2.9566218010885624E-4</v>
      </c>
      <c r="EW27" s="365">
        <f t="shared" si="36"/>
        <v>17.956540725586535</v>
      </c>
      <c r="EX27" s="155"/>
      <c r="EY27" s="155"/>
      <c r="EZ27" s="271">
        <f t="shared" si="37"/>
        <v>-3.3061883693056293E-3</v>
      </c>
      <c r="FA27" s="288">
        <f t="shared" si="33"/>
        <v>-1.1378311638946514E-4</v>
      </c>
      <c r="FB27" s="389">
        <f t="shared" si="42"/>
        <v>2.1439882851823442</v>
      </c>
      <c r="FC27" s="154"/>
      <c r="FD27" s="155"/>
      <c r="FE27" s="201">
        <f t="shared" si="38"/>
        <v>145.85663547515867</v>
      </c>
      <c r="FF27" s="201">
        <f t="shared" si="39"/>
        <v>144.33291454706418</v>
      </c>
      <c r="FG27" s="279">
        <f t="shared" si="40"/>
        <v>-1.0446702840296918E-2</v>
      </c>
      <c r="FH27" s="278">
        <f t="shared" si="34"/>
        <v>-6.6392442982344418E-4</v>
      </c>
      <c r="FI27" s="282">
        <f t="shared" si="41"/>
        <v>-12.695348993366117</v>
      </c>
      <c r="FJ27" s="267"/>
      <c r="FK27" s="267"/>
      <c r="FL27" s="163"/>
      <c r="FM27" s="290"/>
      <c r="FN27" s="266"/>
      <c r="FO27" s="6"/>
      <c r="FP27" s="6"/>
      <c r="FQ27" s="6"/>
    </row>
    <row r="28" spans="3:175" ht="15.75" thickBot="1">
      <c r="C28" s="24">
        <v>117.6</v>
      </c>
      <c r="D28" s="25">
        <v>117.6</v>
      </c>
      <c r="E28" s="25">
        <v>117.6</v>
      </c>
      <c r="F28" s="25">
        <v>117.6</v>
      </c>
      <c r="G28" s="25">
        <v>117.6</v>
      </c>
      <c r="H28" s="25">
        <v>117.6</v>
      </c>
      <c r="I28" s="26">
        <v>117.59605562142751</v>
      </c>
      <c r="J28" s="27">
        <v>117.59605562142751</v>
      </c>
      <c r="K28" s="27">
        <v>117.59605562142751</v>
      </c>
      <c r="L28" s="27">
        <v>117.59605562142751</v>
      </c>
      <c r="M28" s="27">
        <v>117.59605562142751</v>
      </c>
      <c r="N28" s="27">
        <v>117.59605562142751</v>
      </c>
      <c r="O28" s="66">
        <v>6</v>
      </c>
      <c r="P28" s="85" t="s">
        <v>20</v>
      </c>
      <c r="Q28" s="89">
        <v>8.9999999999999993E-3</v>
      </c>
      <c r="R28" s="92">
        <v>115.77281641177424</v>
      </c>
      <c r="S28" s="91">
        <v>115.77281641177424</v>
      </c>
      <c r="T28" s="91">
        <v>115.77281641177424</v>
      </c>
      <c r="U28" s="91">
        <v>115.77281641177424</v>
      </c>
      <c r="V28" s="91">
        <v>115.77281641177424</v>
      </c>
      <c r="W28" s="91">
        <v>115.77281641177424</v>
      </c>
      <c r="X28" s="91">
        <v>118.96078455669868</v>
      </c>
      <c r="Y28" s="91">
        <v>118.96078455669868</v>
      </c>
      <c r="Z28" s="99">
        <v>118.96078455669868</v>
      </c>
      <c r="AA28" s="99">
        <v>118.96078455669868</v>
      </c>
      <c r="AB28" s="99">
        <v>118.96078455669868</v>
      </c>
      <c r="AC28" s="99">
        <v>118.96078455669868</v>
      </c>
      <c r="AD28" s="92">
        <v>118.98</v>
      </c>
      <c r="AE28" s="91">
        <v>119.46</v>
      </c>
      <c r="AF28" s="91">
        <v>119.46</v>
      </c>
      <c r="AG28" s="91">
        <v>119.46</v>
      </c>
      <c r="AH28" s="91">
        <v>119.46</v>
      </c>
      <c r="AI28" s="91">
        <v>119.46</v>
      </c>
      <c r="AJ28" s="102">
        <v>118.6</v>
      </c>
      <c r="AK28" s="91">
        <v>118.6</v>
      </c>
      <c r="AL28" s="91">
        <v>118.21</v>
      </c>
      <c r="AM28" s="99">
        <v>118.21</v>
      </c>
      <c r="AN28" s="99">
        <v>118.21</v>
      </c>
      <c r="AO28" s="99">
        <v>118.21</v>
      </c>
      <c r="AP28" s="96">
        <v>118.15</v>
      </c>
      <c r="AQ28" s="91">
        <v>118.15</v>
      </c>
      <c r="AR28" s="91">
        <v>118.15</v>
      </c>
      <c r="AS28" s="91">
        <v>118.15</v>
      </c>
      <c r="AT28" s="91">
        <v>118.15</v>
      </c>
      <c r="AU28" s="91">
        <v>118.15</v>
      </c>
      <c r="AV28" s="91">
        <v>118.6</v>
      </c>
      <c r="AW28" s="91">
        <v>118.74</v>
      </c>
      <c r="AX28" s="91">
        <v>121.33</v>
      </c>
      <c r="AY28" s="91">
        <v>124.59</v>
      </c>
      <c r="AZ28" s="102">
        <v>123.27</v>
      </c>
      <c r="BA28" s="102">
        <v>123.67</v>
      </c>
      <c r="BB28" s="96">
        <v>145.99</v>
      </c>
      <c r="BC28" s="91">
        <v>145.99</v>
      </c>
      <c r="BD28" s="91">
        <v>146.31</v>
      </c>
      <c r="BE28" s="91">
        <v>148.46</v>
      </c>
      <c r="BF28" s="91">
        <v>148.5</v>
      </c>
      <c r="BG28" s="91">
        <v>148.5</v>
      </c>
      <c r="BH28" s="91">
        <v>145.5</v>
      </c>
      <c r="BI28" s="91">
        <v>145.5</v>
      </c>
      <c r="BJ28" s="91">
        <v>145.5</v>
      </c>
      <c r="BK28" s="91">
        <v>148.69999999999999</v>
      </c>
      <c r="BL28" s="102">
        <v>148.69999999999999</v>
      </c>
      <c r="BM28" s="102">
        <v>148.69999999999999</v>
      </c>
      <c r="BN28" s="96">
        <v>150.13</v>
      </c>
      <c r="BO28" s="102">
        <v>150.13</v>
      </c>
      <c r="BP28" s="91">
        <v>150.13</v>
      </c>
      <c r="BQ28" s="91">
        <v>149.5</v>
      </c>
      <c r="BR28" s="102">
        <v>149.5</v>
      </c>
      <c r="BS28" s="102">
        <v>149.5</v>
      </c>
      <c r="BT28" s="102">
        <v>150.38</v>
      </c>
      <c r="BU28" s="91">
        <v>150.38</v>
      </c>
      <c r="BV28" s="102">
        <v>150.38</v>
      </c>
      <c r="BW28" s="102">
        <v>155.1</v>
      </c>
      <c r="BX28" s="102">
        <v>155.1</v>
      </c>
      <c r="BY28" s="102">
        <v>155.1</v>
      </c>
      <c r="BZ28" s="96">
        <v>158.58000000000001</v>
      </c>
      <c r="CA28" s="102">
        <v>158.58000000000001</v>
      </c>
      <c r="CB28" s="91">
        <v>158.58000000000001</v>
      </c>
      <c r="CC28" s="91">
        <v>159.04</v>
      </c>
      <c r="CD28" s="102">
        <v>159.04</v>
      </c>
      <c r="CE28" s="102">
        <v>159.04</v>
      </c>
      <c r="CF28" s="102">
        <v>159.1</v>
      </c>
      <c r="CG28" s="91">
        <v>159.1</v>
      </c>
      <c r="CH28" s="102">
        <v>160.68</v>
      </c>
      <c r="CI28" s="102">
        <v>160.68</v>
      </c>
      <c r="CJ28" s="102">
        <v>160.68</v>
      </c>
      <c r="CK28" s="102">
        <v>160.68</v>
      </c>
      <c r="CL28" s="139">
        <v>160.33000000000001</v>
      </c>
      <c r="CM28" s="102">
        <v>160.68</v>
      </c>
      <c r="CN28" s="102">
        <v>160.33000000000001</v>
      </c>
      <c r="CO28" s="146">
        <v>160.6</v>
      </c>
      <c r="CP28" s="91">
        <v>168.46</v>
      </c>
      <c r="CQ28" s="91">
        <v>169.9</v>
      </c>
      <c r="CR28" s="91">
        <v>169.9</v>
      </c>
      <c r="CS28" s="146">
        <v>169.43</v>
      </c>
      <c r="CT28" s="146">
        <v>169.43</v>
      </c>
      <c r="CU28" s="146">
        <v>169.38</v>
      </c>
      <c r="CV28" s="146">
        <v>169.38</v>
      </c>
      <c r="CW28" s="109">
        <v>169.38</v>
      </c>
      <c r="CX28" s="146">
        <v>169.19</v>
      </c>
      <c r="CY28" s="146">
        <v>168.55</v>
      </c>
      <c r="CZ28" s="146">
        <v>169.19</v>
      </c>
      <c r="DA28" s="146">
        <v>168.82</v>
      </c>
      <c r="DB28" s="146">
        <v>168.82</v>
      </c>
      <c r="DC28" s="146">
        <v>168.82</v>
      </c>
      <c r="DD28" s="146">
        <v>168.82</v>
      </c>
      <c r="DE28" s="146">
        <v>168.82</v>
      </c>
      <c r="DF28" s="146">
        <v>168.82</v>
      </c>
      <c r="DG28" s="146">
        <v>167.91</v>
      </c>
      <c r="DH28" s="146">
        <v>167.91</v>
      </c>
      <c r="DI28" s="146">
        <v>167.91</v>
      </c>
      <c r="DJ28" s="146">
        <v>166.65</v>
      </c>
      <c r="DK28" s="146">
        <v>166.65</v>
      </c>
      <c r="DL28" s="146">
        <v>166.65</v>
      </c>
      <c r="DM28" s="146">
        <v>165.26</v>
      </c>
      <c r="DN28" s="146">
        <v>165.26</v>
      </c>
      <c r="DO28" s="146">
        <v>165.26</v>
      </c>
      <c r="DP28" s="146">
        <v>165.26</v>
      </c>
      <c r="DQ28" s="146">
        <v>165.48</v>
      </c>
      <c r="DR28" s="146">
        <v>165.48</v>
      </c>
      <c r="DS28" s="146">
        <v>165.49</v>
      </c>
      <c r="DT28" s="146">
        <v>165.04</v>
      </c>
      <c r="DU28" s="146">
        <v>165.04</v>
      </c>
      <c r="DV28" s="146">
        <v>164.23</v>
      </c>
      <c r="DW28" s="146">
        <v>164.73</v>
      </c>
      <c r="DX28" s="146">
        <v>164.74739313125599</v>
      </c>
      <c r="DY28" s="146">
        <v>165.88</v>
      </c>
      <c r="DZ28" s="146">
        <v>165.87795019999999</v>
      </c>
      <c r="EA28" s="146">
        <v>165.87795019999999</v>
      </c>
      <c r="EB28" s="146">
        <v>167.9022789</v>
      </c>
      <c r="EC28" s="146">
        <v>168.5622692</v>
      </c>
      <c r="ED28" s="146">
        <v>167.6344991</v>
      </c>
      <c r="EE28" s="146">
        <v>166.30604270000001</v>
      </c>
      <c r="EF28" s="146">
        <v>164.97783659999999</v>
      </c>
      <c r="EG28" s="146">
        <v>165.031170845031</v>
      </c>
      <c r="EH28" s="146">
        <v>164.84911439999999</v>
      </c>
      <c r="EI28" s="146">
        <v>164.649295806884</v>
      </c>
      <c r="EJ28" s="146">
        <v>164.6492958</v>
      </c>
      <c r="EK28" s="146">
        <v>164.39044480000001</v>
      </c>
      <c r="EL28" s="146"/>
      <c r="EM28" s="146"/>
      <c r="EN28" s="146"/>
      <c r="EO28" s="146"/>
      <c r="EP28" s="146"/>
      <c r="EQ28" s="146"/>
      <c r="ER28" s="146"/>
      <c r="ES28" s="146"/>
      <c r="ET28" s="373"/>
      <c r="EU28" s="193">
        <f t="shared" si="35"/>
        <v>-1.5721354819180355E-3</v>
      </c>
      <c r="EV28" s="208">
        <f t="shared" si="32"/>
        <v>-3.9506407245740196E-13</v>
      </c>
      <c r="EW28" s="365">
        <f t="shared" si="36"/>
        <v>-2.399354595736784E-8</v>
      </c>
      <c r="EX28" s="155"/>
      <c r="EY28" s="155"/>
      <c r="EZ28" s="271">
        <f t="shared" si="37"/>
        <v>-3.8824547008313726E-3</v>
      </c>
      <c r="FA28" s="288">
        <f t="shared" si="33"/>
        <v>-2.1763206091854525E-5</v>
      </c>
      <c r="FB28" s="389">
        <f t="shared" si="42"/>
        <v>0.41007893253014521</v>
      </c>
      <c r="FC28" s="154"/>
      <c r="FD28" s="155"/>
      <c r="FE28" s="201">
        <f t="shared" si="38"/>
        <v>165.15811609427135</v>
      </c>
      <c r="FF28" s="201">
        <f t="shared" si="39"/>
        <v>165.89234571265959</v>
      </c>
      <c r="FG28" s="279">
        <f t="shared" si="40"/>
        <v>4.4456163327095677E-3</v>
      </c>
      <c r="FH28" s="278">
        <f t="shared" si="34"/>
        <v>4.2095097924242319E-5</v>
      </c>
      <c r="FI28" s="282">
        <f t="shared" si="41"/>
        <v>0.8049288971039863</v>
      </c>
      <c r="FJ28" s="267"/>
      <c r="FK28" s="267"/>
      <c r="FL28" s="163"/>
      <c r="FM28" s="290"/>
      <c r="FN28" s="266"/>
      <c r="FO28" s="6"/>
      <c r="FP28" s="6"/>
      <c r="FQ28" s="6"/>
    </row>
    <row r="29" spans="3:175" ht="15.75" thickBot="1">
      <c r="C29" s="24">
        <v>117.6</v>
      </c>
      <c r="D29" s="25">
        <v>117.6</v>
      </c>
      <c r="E29" s="25">
        <v>117.6</v>
      </c>
      <c r="F29" s="25">
        <v>117.6</v>
      </c>
      <c r="G29" s="25">
        <v>117.6</v>
      </c>
      <c r="H29" s="25">
        <v>117.6</v>
      </c>
      <c r="I29" s="26">
        <v>117.56673136618066</v>
      </c>
      <c r="J29" s="27">
        <v>117.56673136618066</v>
      </c>
      <c r="K29" s="27">
        <v>117.56673136618066</v>
      </c>
      <c r="L29" s="27">
        <v>117.56673136618066</v>
      </c>
      <c r="M29" s="27">
        <v>117.56673136618066</v>
      </c>
      <c r="N29" s="27">
        <v>117.56673136618066</v>
      </c>
      <c r="O29" s="66">
        <v>7</v>
      </c>
      <c r="P29" s="85" t="s">
        <v>21</v>
      </c>
      <c r="Q29" s="89">
        <v>6.6500000000000004E-2</v>
      </c>
      <c r="R29" s="92">
        <v>118.56522698538836</v>
      </c>
      <c r="S29" s="91">
        <v>118.56522698538836</v>
      </c>
      <c r="T29" s="91">
        <v>118.56522698538836</v>
      </c>
      <c r="U29" s="91">
        <v>118.31750010949997</v>
      </c>
      <c r="V29" s="91">
        <v>118.31750010949997</v>
      </c>
      <c r="W29" s="91">
        <v>118.31750010949997</v>
      </c>
      <c r="X29" s="91">
        <v>118.95126397095095</v>
      </c>
      <c r="Y29" s="91">
        <v>118.95126397095095</v>
      </c>
      <c r="Z29" s="99">
        <v>118.95126397095095</v>
      </c>
      <c r="AA29" s="99">
        <v>118.94889031502382</v>
      </c>
      <c r="AB29" s="99">
        <v>119.01523891614644</v>
      </c>
      <c r="AC29" s="99">
        <v>118.95126397095095</v>
      </c>
      <c r="AD29" s="92">
        <v>117.41</v>
      </c>
      <c r="AE29" s="91">
        <v>119.04</v>
      </c>
      <c r="AF29" s="91">
        <v>119.04</v>
      </c>
      <c r="AG29" s="91">
        <v>119.18</v>
      </c>
      <c r="AH29" s="91">
        <v>119.18</v>
      </c>
      <c r="AI29" s="91">
        <v>119.18</v>
      </c>
      <c r="AJ29" s="102">
        <v>120.46</v>
      </c>
      <c r="AK29" s="91">
        <v>120.46</v>
      </c>
      <c r="AL29" s="91">
        <v>120.48</v>
      </c>
      <c r="AM29" s="99">
        <v>120.27</v>
      </c>
      <c r="AN29" s="99">
        <v>120.27</v>
      </c>
      <c r="AO29" s="99">
        <v>120.27</v>
      </c>
      <c r="AP29" s="96">
        <v>120.57</v>
      </c>
      <c r="AQ29" s="91">
        <v>120.57</v>
      </c>
      <c r="AR29" s="91">
        <v>120.57</v>
      </c>
      <c r="AS29" s="91">
        <v>123</v>
      </c>
      <c r="AT29" s="91">
        <v>123</v>
      </c>
      <c r="AU29" s="91">
        <v>123</v>
      </c>
      <c r="AV29" s="91">
        <v>123.25</v>
      </c>
      <c r="AW29" s="91">
        <v>125.28</v>
      </c>
      <c r="AX29" s="91">
        <v>125.2</v>
      </c>
      <c r="AY29" s="91">
        <v>126.81</v>
      </c>
      <c r="AZ29" s="91">
        <v>126.81</v>
      </c>
      <c r="BA29" s="102">
        <v>126.81</v>
      </c>
      <c r="BB29" s="96">
        <v>128.63999999999999</v>
      </c>
      <c r="BC29" s="91">
        <v>128.65</v>
      </c>
      <c r="BD29" s="91">
        <v>128.65</v>
      </c>
      <c r="BE29" s="91">
        <v>135.55000000000001</v>
      </c>
      <c r="BF29" s="91">
        <v>135.6</v>
      </c>
      <c r="BG29" s="91">
        <v>135.6</v>
      </c>
      <c r="BH29" s="91">
        <v>135.5</v>
      </c>
      <c r="BI29" s="91">
        <v>135.5</v>
      </c>
      <c r="BJ29" s="91">
        <v>135.5</v>
      </c>
      <c r="BK29" s="91">
        <v>138.4</v>
      </c>
      <c r="BL29" s="91">
        <v>138.6</v>
      </c>
      <c r="BM29" s="102">
        <v>139.19999999999999</v>
      </c>
      <c r="BN29" s="96">
        <v>139.78</v>
      </c>
      <c r="BO29" s="102">
        <v>142.88</v>
      </c>
      <c r="BP29" s="91">
        <v>142.88</v>
      </c>
      <c r="BQ29" s="91">
        <v>146.75</v>
      </c>
      <c r="BR29" s="102">
        <v>148.22</v>
      </c>
      <c r="BS29" s="102">
        <v>148.22</v>
      </c>
      <c r="BT29" s="102">
        <v>150.78</v>
      </c>
      <c r="BU29" s="91">
        <v>150.78</v>
      </c>
      <c r="BV29" s="102">
        <v>150.78</v>
      </c>
      <c r="BW29" s="102">
        <v>151.6</v>
      </c>
      <c r="BX29" s="102">
        <v>151.6</v>
      </c>
      <c r="BY29" s="102">
        <v>151.6</v>
      </c>
      <c r="BZ29" s="96">
        <v>156.26</v>
      </c>
      <c r="CA29" s="102">
        <v>156.26</v>
      </c>
      <c r="CB29" s="91">
        <v>156.26</v>
      </c>
      <c r="CC29" s="91">
        <v>156.62</v>
      </c>
      <c r="CD29" s="102">
        <v>156.62</v>
      </c>
      <c r="CE29" s="102">
        <v>156.62</v>
      </c>
      <c r="CF29" s="102">
        <v>161.47999999999999</v>
      </c>
      <c r="CG29" s="91">
        <v>161.47999999999999</v>
      </c>
      <c r="CH29" s="102">
        <v>161.47999999999999</v>
      </c>
      <c r="CI29" s="102">
        <v>161.47999999999999</v>
      </c>
      <c r="CJ29" s="102">
        <v>161.47999999999999</v>
      </c>
      <c r="CK29" s="102">
        <v>161.47999999999999</v>
      </c>
      <c r="CL29" s="109">
        <v>167.8</v>
      </c>
      <c r="CM29" s="102">
        <v>167.8</v>
      </c>
      <c r="CN29" s="91">
        <v>167.53</v>
      </c>
      <c r="CO29" s="146">
        <v>171.97</v>
      </c>
      <c r="CP29" s="91">
        <v>177.29</v>
      </c>
      <c r="CQ29" s="91">
        <v>187.44</v>
      </c>
      <c r="CR29" s="91">
        <v>187.52</v>
      </c>
      <c r="CS29" s="146">
        <v>187.52</v>
      </c>
      <c r="CT29" s="146">
        <v>187.61</v>
      </c>
      <c r="CU29" s="146">
        <v>186.83</v>
      </c>
      <c r="CV29" s="146">
        <v>186.38</v>
      </c>
      <c r="CW29" s="109">
        <v>186.38</v>
      </c>
      <c r="CX29" s="146">
        <v>171.8</v>
      </c>
      <c r="CY29" s="146">
        <v>171.8</v>
      </c>
      <c r="CZ29" s="146">
        <v>172.16</v>
      </c>
      <c r="DA29" s="146">
        <v>172.16</v>
      </c>
      <c r="DB29" s="146">
        <v>172.16</v>
      </c>
      <c r="DC29" s="146">
        <v>172.16</v>
      </c>
      <c r="DD29" s="146">
        <v>172.16</v>
      </c>
      <c r="DE29" s="146">
        <v>172.16</v>
      </c>
      <c r="DF29" s="146">
        <v>172.16</v>
      </c>
      <c r="DG29" s="146">
        <v>172.16</v>
      </c>
      <c r="DH29" s="146">
        <v>172.09</v>
      </c>
      <c r="DI29" s="146">
        <v>172.09</v>
      </c>
      <c r="DJ29" s="146">
        <v>172.21</v>
      </c>
      <c r="DK29" s="146">
        <v>173.94</v>
      </c>
      <c r="DL29" s="146">
        <v>173.94</v>
      </c>
      <c r="DM29" s="146">
        <v>173.9</v>
      </c>
      <c r="DN29" s="146">
        <v>173.9</v>
      </c>
      <c r="DO29" s="146">
        <v>173.9</v>
      </c>
      <c r="DP29" s="146">
        <v>173.9</v>
      </c>
      <c r="DQ29" s="146">
        <v>174.11</v>
      </c>
      <c r="DR29" s="146">
        <v>174.11</v>
      </c>
      <c r="DS29" s="146">
        <v>174.11</v>
      </c>
      <c r="DT29" s="146">
        <v>174.16</v>
      </c>
      <c r="DU29" s="146">
        <v>174.16</v>
      </c>
      <c r="DV29" s="146">
        <v>173.84</v>
      </c>
      <c r="DW29" s="146">
        <v>173.84</v>
      </c>
      <c r="DX29" s="146">
        <v>173.842501640319</v>
      </c>
      <c r="DY29" s="146">
        <v>173.84</v>
      </c>
      <c r="DZ29" s="146">
        <v>173.83589739999999</v>
      </c>
      <c r="EA29" s="146">
        <v>173.83589739999999</v>
      </c>
      <c r="EB29" s="146">
        <v>173.6026406</v>
      </c>
      <c r="EC29" s="146">
        <v>173.76376389999999</v>
      </c>
      <c r="ED29" s="146">
        <v>173.77616169999999</v>
      </c>
      <c r="EE29" s="146">
        <v>174.4265676</v>
      </c>
      <c r="EF29" s="146">
        <v>171.23681310000001</v>
      </c>
      <c r="EG29" s="146">
        <v>171.68880701065001</v>
      </c>
      <c r="EH29" s="146">
        <v>171.64572480000001</v>
      </c>
      <c r="EI29" s="146">
        <v>171.660041809082</v>
      </c>
      <c r="EJ29" s="146">
        <v>171.45111560000001</v>
      </c>
      <c r="EK29" s="146">
        <v>172.76219130000001</v>
      </c>
      <c r="EL29" s="146"/>
      <c r="EM29" s="146"/>
      <c r="EN29" s="146"/>
      <c r="EO29" s="146"/>
      <c r="EP29" s="146"/>
      <c r="EQ29" s="146"/>
      <c r="ER29" s="146"/>
      <c r="ES29" s="146"/>
      <c r="ET29" s="373"/>
      <c r="EU29" s="193">
        <f t="shared" si="35"/>
        <v>7.6469359526289971E-3</v>
      </c>
      <c r="EV29" s="208">
        <f t="shared" si="32"/>
        <v>-8.8592942115303192E-5</v>
      </c>
      <c r="EW29" s="365">
        <f>EV29/$EV$35*100</f>
        <v>-5.3805419837845578</v>
      </c>
      <c r="EX29" s="155"/>
      <c r="EY29" s="155"/>
      <c r="EZ29" s="271">
        <f t="shared" si="37"/>
        <v>6.2519176878166327E-3</v>
      </c>
      <c r="FA29" s="288">
        <f t="shared" si="33"/>
        <v>-1.0009081369710361E-4</v>
      </c>
      <c r="FB29" s="389">
        <f t="shared" si="42"/>
        <v>1.8859874718708907</v>
      </c>
      <c r="FC29" s="154"/>
      <c r="FD29" s="155"/>
      <c r="FE29" s="201">
        <f t="shared" si="38"/>
        <v>173.97604180335995</v>
      </c>
      <c r="FF29" s="201">
        <f t="shared" si="39"/>
        <v>172.80713518497768</v>
      </c>
      <c r="FG29" s="279">
        <f t="shared" si="40"/>
        <v>-6.7187792426237625E-3</v>
      </c>
      <c r="FH29" s="278">
        <f t="shared" si="34"/>
        <v>-4.9517484912536033E-4</v>
      </c>
      <c r="FI29" s="282">
        <f t="shared" si="41"/>
        <v>-9.4685738918442794</v>
      </c>
      <c r="FJ29" s="267"/>
      <c r="FK29" s="267"/>
      <c r="FL29" s="163"/>
      <c r="FM29" s="290"/>
      <c r="FN29" s="266"/>
      <c r="FO29" s="6"/>
      <c r="FP29" s="6"/>
      <c r="FQ29" s="6"/>
    </row>
    <row r="30" spans="3:175" ht="15.75" thickBot="1">
      <c r="C30" s="24">
        <v>92.7</v>
      </c>
      <c r="D30" s="25">
        <v>92.7</v>
      </c>
      <c r="E30" s="25">
        <v>92.7</v>
      </c>
      <c r="F30" s="25">
        <v>92.7</v>
      </c>
      <c r="G30" s="25">
        <v>92.7</v>
      </c>
      <c r="H30" s="25">
        <v>92.7</v>
      </c>
      <c r="I30" s="26">
        <v>92.745142475194356</v>
      </c>
      <c r="J30" s="27">
        <v>92.745142475194356</v>
      </c>
      <c r="K30" s="27">
        <v>92.745142475194356</v>
      </c>
      <c r="L30" s="27">
        <v>92.745142475194356</v>
      </c>
      <c r="M30" s="27">
        <v>92.745142475194356</v>
      </c>
      <c r="N30" s="27">
        <v>92.745142475194356</v>
      </c>
      <c r="O30" s="66">
        <v>8</v>
      </c>
      <c r="P30" s="85" t="s">
        <v>22</v>
      </c>
      <c r="Q30" s="89">
        <v>1.14E-2</v>
      </c>
      <c r="R30" s="92">
        <v>107.37127228992975</v>
      </c>
      <c r="S30" s="91">
        <v>107.37127228992975</v>
      </c>
      <c r="T30" s="91">
        <v>107.37127228992975</v>
      </c>
      <c r="U30" s="91">
        <v>109.15486403003104</v>
      </c>
      <c r="V30" s="91">
        <v>109.15486403003104</v>
      </c>
      <c r="W30" s="91">
        <v>109.15486403003104</v>
      </c>
      <c r="X30" s="91">
        <v>109.15486403003104</v>
      </c>
      <c r="Y30" s="91">
        <v>109.15486403003104</v>
      </c>
      <c r="Z30" s="99">
        <v>109.15486403003104</v>
      </c>
      <c r="AA30" s="99">
        <v>109.15486403003104</v>
      </c>
      <c r="AB30" s="99">
        <v>109.15486403003104</v>
      </c>
      <c r="AC30" s="99">
        <v>109.15486403003104</v>
      </c>
      <c r="AD30" s="92">
        <v>107</v>
      </c>
      <c r="AE30" s="91">
        <v>109.32</v>
      </c>
      <c r="AF30" s="91">
        <v>108.7</v>
      </c>
      <c r="AG30" s="91">
        <v>108.58</v>
      </c>
      <c r="AH30" s="91">
        <v>108.58</v>
      </c>
      <c r="AI30" s="91">
        <v>108.58</v>
      </c>
      <c r="AJ30" s="102">
        <v>107.54</v>
      </c>
      <c r="AK30" s="91">
        <v>107.54</v>
      </c>
      <c r="AL30" s="91">
        <v>107.54</v>
      </c>
      <c r="AM30" s="99">
        <v>107.36</v>
      </c>
      <c r="AN30" s="99">
        <v>107.36</v>
      </c>
      <c r="AO30" s="99">
        <v>107.36</v>
      </c>
      <c r="AP30" s="96">
        <v>107.34</v>
      </c>
      <c r="AQ30" s="91">
        <v>107.34</v>
      </c>
      <c r="AR30" s="91">
        <v>107.34</v>
      </c>
      <c r="AS30" s="91">
        <v>108.3</v>
      </c>
      <c r="AT30" s="91">
        <v>108.3</v>
      </c>
      <c r="AU30" s="91">
        <v>108.3</v>
      </c>
      <c r="AV30" s="91">
        <v>112.82</v>
      </c>
      <c r="AW30" s="91">
        <v>109.99</v>
      </c>
      <c r="AX30" s="91">
        <v>110.76</v>
      </c>
      <c r="AY30" s="102">
        <v>109.97</v>
      </c>
      <c r="AZ30" s="91">
        <v>108.4</v>
      </c>
      <c r="BA30" s="102">
        <v>108.4</v>
      </c>
      <c r="BB30" s="96">
        <v>110.93</v>
      </c>
      <c r="BC30" s="91">
        <v>110.93</v>
      </c>
      <c r="BD30" s="91">
        <v>110.93</v>
      </c>
      <c r="BE30" s="91">
        <v>108.67</v>
      </c>
      <c r="BF30" s="91">
        <v>108.7</v>
      </c>
      <c r="BG30" s="91">
        <v>108.7</v>
      </c>
      <c r="BH30" s="91">
        <v>108.6</v>
      </c>
      <c r="BI30" s="91">
        <v>108.6</v>
      </c>
      <c r="BJ30" s="91">
        <v>108.6</v>
      </c>
      <c r="BK30" s="102">
        <v>110.4</v>
      </c>
      <c r="BL30" s="91">
        <v>110.4</v>
      </c>
      <c r="BM30" s="102">
        <v>110.4</v>
      </c>
      <c r="BN30" s="102">
        <v>110.53</v>
      </c>
      <c r="BO30" s="102">
        <v>110.53</v>
      </c>
      <c r="BP30" s="91">
        <v>110.53</v>
      </c>
      <c r="BQ30" s="91">
        <v>110.17</v>
      </c>
      <c r="BR30" s="102">
        <v>110.17</v>
      </c>
      <c r="BS30" s="102">
        <v>110.17</v>
      </c>
      <c r="BT30" s="102">
        <v>110.13</v>
      </c>
      <c r="BU30" s="91">
        <v>110.13</v>
      </c>
      <c r="BV30" s="102">
        <v>110.13</v>
      </c>
      <c r="BW30" s="102">
        <v>109.98</v>
      </c>
      <c r="BX30" s="102">
        <v>109.98</v>
      </c>
      <c r="BY30" s="102">
        <v>109.98</v>
      </c>
      <c r="BZ30" s="102">
        <v>109.81</v>
      </c>
      <c r="CA30" s="102">
        <v>109.81</v>
      </c>
      <c r="CB30" s="91">
        <v>109.81</v>
      </c>
      <c r="CC30" s="91">
        <v>110.54</v>
      </c>
      <c r="CD30" s="102">
        <v>110.54</v>
      </c>
      <c r="CE30" s="102">
        <v>110.54</v>
      </c>
      <c r="CF30" s="102">
        <v>110.6</v>
      </c>
      <c r="CG30" s="91">
        <v>110.6</v>
      </c>
      <c r="CH30" s="102">
        <v>110.6</v>
      </c>
      <c r="CI30" s="102">
        <v>110.6</v>
      </c>
      <c r="CJ30" s="102">
        <v>110.6</v>
      </c>
      <c r="CK30" s="102">
        <v>110.6</v>
      </c>
      <c r="CL30" s="109">
        <v>111.34</v>
      </c>
      <c r="CM30" s="102">
        <v>111.34</v>
      </c>
      <c r="CN30" s="91">
        <v>111.34</v>
      </c>
      <c r="CO30" s="146">
        <v>111.88</v>
      </c>
      <c r="CP30" s="91">
        <v>113.52</v>
      </c>
      <c r="CQ30" s="91">
        <v>113.52</v>
      </c>
      <c r="CR30" s="91">
        <v>113.52</v>
      </c>
      <c r="CS30" s="146">
        <v>113.52</v>
      </c>
      <c r="CT30" s="146">
        <v>113.52</v>
      </c>
      <c r="CU30" s="146">
        <v>113.7</v>
      </c>
      <c r="CV30" s="146">
        <v>112.6</v>
      </c>
      <c r="CW30" s="109">
        <v>112.6</v>
      </c>
      <c r="CX30" s="146">
        <v>109.78</v>
      </c>
      <c r="CY30" s="146">
        <v>109.78</v>
      </c>
      <c r="CZ30" s="146">
        <v>109.78</v>
      </c>
      <c r="DA30" s="146">
        <v>109.78</v>
      </c>
      <c r="DB30" s="146">
        <v>109.78</v>
      </c>
      <c r="DC30" s="146">
        <v>109.78</v>
      </c>
      <c r="DD30" s="146">
        <v>109.78</v>
      </c>
      <c r="DE30" s="146">
        <v>109.78</v>
      </c>
      <c r="DF30" s="146">
        <v>111.04</v>
      </c>
      <c r="DG30" s="146">
        <v>111.04</v>
      </c>
      <c r="DH30" s="146">
        <v>111.04</v>
      </c>
      <c r="DI30" s="146">
        <v>111.04</v>
      </c>
      <c r="DJ30" s="146">
        <v>111.84</v>
      </c>
      <c r="DK30" s="146">
        <v>111.84</v>
      </c>
      <c r="DL30" s="146">
        <v>111.84</v>
      </c>
      <c r="DM30" s="146">
        <v>111.84</v>
      </c>
      <c r="DN30" s="146">
        <v>111.84</v>
      </c>
      <c r="DO30" s="146">
        <v>111.84</v>
      </c>
      <c r="DP30" s="146">
        <v>111.84</v>
      </c>
      <c r="DQ30" s="146">
        <v>111.84</v>
      </c>
      <c r="DR30" s="146">
        <v>111.84</v>
      </c>
      <c r="DS30" s="146">
        <v>111.84</v>
      </c>
      <c r="DT30" s="146">
        <v>111.84</v>
      </c>
      <c r="DU30" s="146">
        <v>111.84</v>
      </c>
      <c r="DV30" s="146">
        <v>111.84</v>
      </c>
      <c r="DW30" s="146">
        <v>111.84</v>
      </c>
      <c r="DX30" s="146">
        <v>111.839663982391</v>
      </c>
      <c r="DY30" s="146">
        <v>111.84</v>
      </c>
      <c r="DZ30" s="146">
        <v>111.839664</v>
      </c>
      <c r="EA30" s="146">
        <v>111.839664</v>
      </c>
      <c r="EB30" s="146">
        <v>111.3230348</v>
      </c>
      <c r="EC30" s="146">
        <v>112.1325612</v>
      </c>
      <c r="ED30" s="146">
        <v>112.1325612</v>
      </c>
      <c r="EE30" s="146">
        <v>112.742734</v>
      </c>
      <c r="EF30" s="146">
        <v>112.742734</v>
      </c>
      <c r="EG30" s="146">
        <v>112.742733955383</v>
      </c>
      <c r="EH30" s="146">
        <v>111.81468959999999</v>
      </c>
      <c r="EI30" s="146">
        <v>111.13426685333199</v>
      </c>
      <c r="EJ30" s="146">
        <v>110.498035</v>
      </c>
      <c r="EK30" s="146">
        <v>110.498035</v>
      </c>
      <c r="EL30" s="146"/>
      <c r="EM30" s="146"/>
      <c r="EN30" s="146"/>
      <c r="EO30" s="146"/>
      <c r="EP30" s="146"/>
      <c r="EQ30" s="146"/>
      <c r="ER30" s="146"/>
      <c r="ES30" s="146"/>
      <c r="ET30" s="373"/>
      <c r="EU30" s="193">
        <f t="shared" si="35"/>
        <v>0</v>
      </c>
      <c r="EV30" s="208">
        <f t="shared" si="32"/>
        <v>-4.6249262839315028E-5</v>
      </c>
      <c r="EW30" s="365">
        <f t="shared" si="36"/>
        <v>-2.808870486569345</v>
      </c>
      <c r="EX30" s="155"/>
      <c r="EY30" s="155"/>
      <c r="EZ30" s="271">
        <f t="shared" si="37"/>
        <v>-1.9909921257287633E-2</v>
      </c>
      <c r="FA30" s="288">
        <f t="shared" si="33"/>
        <v>-1.6203992827861782E-4</v>
      </c>
      <c r="FB30" s="389">
        <f t="shared" si="42"/>
        <v>3.0532799503574659</v>
      </c>
      <c r="FC30" s="154"/>
      <c r="FD30" s="155"/>
      <c r="FE30" s="201">
        <f t="shared" si="38"/>
        <v>111.83997199853258</v>
      </c>
      <c r="FF30" s="201">
        <f t="shared" si="39"/>
        <v>111.78672613405961</v>
      </c>
      <c r="FG30" s="279">
        <f t="shared" si="40"/>
        <v>-4.7608975146795629E-4</v>
      </c>
      <c r="FH30" s="278">
        <f t="shared" si="34"/>
        <v>-3.8667656216725972E-6</v>
      </c>
      <c r="FI30" s="282">
        <f t="shared" si="41"/>
        <v>-7.3939046128696118E-2</v>
      </c>
      <c r="FJ30" s="267"/>
      <c r="FK30" s="267"/>
      <c r="FL30" s="125"/>
      <c r="FM30" s="290"/>
      <c r="FN30" s="266"/>
      <c r="FO30" s="6"/>
      <c r="FP30" s="6"/>
      <c r="FQ30" s="6"/>
    </row>
    <row r="31" spans="3:175" ht="15.75" thickBot="1">
      <c r="C31" s="24">
        <v>107.3</v>
      </c>
      <c r="D31" s="25">
        <v>107.3</v>
      </c>
      <c r="E31" s="25">
        <v>107.3</v>
      </c>
      <c r="F31" s="25">
        <v>107.3</v>
      </c>
      <c r="G31" s="25">
        <v>107.3</v>
      </c>
      <c r="H31" s="25">
        <v>107.3</v>
      </c>
      <c r="I31" s="26">
        <v>107.33034605767335</v>
      </c>
      <c r="J31" s="27">
        <v>107.33034605767335</v>
      </c>
      <c r="K31" s="27">
        <v>107.33034605767335</v>
      </c>
      <c r="L31" s="27">
        <v>107.33034605767335</v>
      </c>
      <c r="M31" s="27">
        <v>107.33034605767335</v>
      </c>
      <c r="N31" s="27">
        <v>107.33034605767335</v>
      </c>
      <c r="O31" s="66">
        <v>9</v>
      </c>
      <c r="P31" s="85" t="s">
        <v>23</v>
      </c>
      <c r="Q31" s="89">
        <v>1.14E-2</v>
      </c>
      <c r="R31" s="92">
        <v>125.05092675660939</v>
      </c>
      <c r="S31" s="91">
        <v>125.05092675660939</v>
      </c>
      <c r="T31" s="91">
        <v>125.05092675660939</v>
      </c>
      <c r="U31" s="91">
        <v>124.85810367523457</v>
      </c>
      <c r="V31" s="91">
        <v>124.85810367523457</v>
      </c>
      <c r="W31" s="91">
        <v>124.85810367523457</v>
      </c>
      <c r="X31" s="91">
        <v>125.33060231018372</v>
      </c>
      <c r="Y31" s="91">
        <v>125.33060231018372</v>
      </c>
      <c r="Z31" s="99">
        <v>125.33060231018372</v>
      </c>
      <c r="AA31" s="99">
        <v>125.33060231018372</v>
      </c>
      <c r="AB31" s="99">
        <v>125.33060231018372</v>
      </c>
      <c r="AC31" s="99">
        <v>125.33060231018372</v>
      </c>
      <c r="AD31" s="92">
        <v>127.88</v>
      </c>
      <c r="AE31" s="91">
        <v>125.01</v>
      </c>
      <c r="AF31" s="91">
        <v>124.91</v>
      </c>
      <c r="AG31" s="91">
        <v>125.27</v>
      </c>
      <c r="AH31" s="91">
        <v>125.93</v>
      </c>
      <c r="AI31" s="91">
        <v>125.93</v>
      </c>
      <c r="AJ31" s="102">
        <v>124.15</v>
      </c>
      <c r="AK31" s="91">
        <v>124.15</v>
      </c>
      <c r="AL31" s="91">
        <v>124.19</v>
      </c>
      <c r="AM31" s="99">
        <v>124.04</v>
      </c>
      <c r="AN31" s="99">
        <v>124.04</v>
      </c>
      <c r="AO31" s="99">
        <v>124.04</v>
      </c>
      <c r="AP31" s="96">
        <v>123.42</v>
      </c>
      <c r="AQ31" s="91">
        <v>123.42</v>
      </c>
      <c r="AR31" s="91">
        <v>123.42</v>
      </c>
      <c r="AS31" s="91">
        <v>124.7</v>
      </c>
      <c r="AT31" s="91">
        <v>124.7</v>
      </c>
      <c r="AU31" s="91">
        <v>124.7</v>
      </c>
      <c r="AV31" s="91">
        <v>126.9</v>
      </c>
      <c r="AW31" s="91">
        <v>126.13</v>
      </c>
      <c r="AX31" s="91">
        <v>127.82</v>
      </c>
      <c r="AY31" s="102">
        <v>127.88</v>
      </c>
      <c r="AZ31" s="102">
        <v>125.91</v>
      </c>
      <c r="BA31" s="91">
        <v>126.27</v>
      </c>
      <c r="BB31" s="96">
        <v>123.48</v>
      </c>
      <c r="BC31" s="91">
        <v>123.78</v>
      </c>
      <c r="BD31" s="91">
        <v>123.78</v>
      </c>
      <c r="BE31" s="91">
        <v>122.33</v>
      </c>
      <c r="BF31" s="91">
        <v>122.2</v>
      </c>
      <c r="BG31" s="91">
        <v>122.2</v>
      </c>
      <c r="BH31" s="91">
        <v>121.3</v>
      </c>
      <c r="BI31" s="91">
        <v>121.3</v>
      </c>
      <c r="BJ31" s="91">
        <v>121.3</v>
      </c>
      <c r="BK31" s="102">
        <v>128.69999999999999</v>
      </c>
      <c r="BL31" s="102">
        <v>128.69999999999999</v>
      </c>
      <c r="BM31" s="91">
        <v>128.69999999999999</v>
      </c>
      <c r="BN31" s="102">
        <v>130.19</v>
      </c>
      <c r="BO31" s="102">
        <v>128.96</v>
      </c>
      <c r="BP31" s="91">
        <v>128.82</v>
      </c>
      <c r="BQ31" s="91">
        <v>127.88</v>
      </c>
      <c r="BR31" s="102">
        <v>127.88</v>
      </c>
      <c r="BS31" s="102">
        <v>127.88</v>
      </c>
      <c r="BT31" s="102">
        <v>128.03</v>
      </c>
      <c r="BU31" s="91">
        <v>128.03</v>
      </c>
      <c r="BV31" s="102">
        <v>128.03</v>
      </c>
      <c r="BW31" s="102">
        <v>128.97</v>
      </c>
      <c r="BX31" s="102">
        <v>128.97</v>
      </c>
      <c r="BY31" s="102">
        <v>128.97</v>
      </c>
      <c r="BZ31" s="102">
        <v>134.24</v>
      </c>
      <c r="CA31" s="102">
        <v>134.24</v>
      </c>
      <c r="CB31" s="91">
        <v>134.24</v>
      </c>
      <c r="CC31" s="91">
        <v>134.71</v>
      </c>
      <c r="CD31" s="102">
        <v>134.71</v>
      </c>
      <c r="CE31" s="102">
        <v>134.71</v>
      </c>
      <c r="CF31" s="102">
        <v>134.36000000000001</v>
      </c>
      <c r="CG31" s="91">
        <v>134.44</v>
      </c>
      <c r="CH31" s="102">
        <v>137.87</v>
      </c>
      <c r="CI31" s="102">
        <v>137.87</v>
      </c>
      <c r="CJ31" s="102">
        <v>137.87</v>
      </c>
      <c r="CK31" s="102">
        <v>137.87</v>
      </c>
      <c r="CL31" s="109">
        <v>137.74</v>
      </c>
      <c r="CM31" s="102">
        <v>137.71</v>
      </c>
      <c r="CN31" s="91">
        <v>137.71</v>
      </c>
      <c r="CO31" s="146">
        <v>138.13</v>
      </c>
      <c r="CP31" s="91">
        <v>137.87</v>
      </c>
      <c r="CQ31" s="91">
        <v>140.76</v>
      </c>
      <c r="CR31" s="91">
        <v>144.66999999999999</v>
      </c>
      <c r="CS31" s="146">
        <v>146.81</v>
      </c>
      <c r="CT31" s="146">
        <v>146.29</v>
      </c>
      <c r="CU31" s="146">
        <v>145.99</v>
      </c>
      <c r="CV31" s="146">
        <v>146.68</v>
      </c>
      <c r="CW31" s="109">
        <v>146.68</v>
      </c>
      <c r="CX31" s="146">
        <v>132.82</v>
      </c>
      <c r="CY31" s="146">
        <v>135.77000000000001</v>
      </c>
      <c r="CZ31" s="146">
        <v>136.02000000000001</v>
      </c>
      <c r="DA31" s="146">
        <v>136.37</v>
      </c>
      <c r="DB31" s="146">
        <v>136.53</v>
      </c>
      <c r="DC31" s="146">
        <v>135.85</v>
      </c>
      <c r="DD31" s="146">
        <v>136.55000000000001</v>
      </c>
      <c r="DE31" s="146">
        <v>136.55000000000001</v>
      </c>
      <c r="DF31" s="146">
        <v>136.55000000000001</v>
      </c>
      <c r="DG31" s="146">
        <v>136.55000000000001</v>
      </c>
      <c r="DH31" s="146">
        <v>136.55000000000001</v>
      </c>
      <c r="DI31" s="146">
        <v>136.41</v>
      </c>
      <c r="DJ31" s="146">
        <v>135.58000000000001</v>
      </c>
      <c r="DK31" s="146">
        <v>135.58000000000001</v>
      </c>
      <c r="DL31" s="146">
        <v>135.58000000000001</v>
      </c>
      <c r="DM31" s="146">
        <v>135.01</v>
      </c>
      <c r="DN31" s="146">
        <v>135.01</v>
      </c>
      <c r="DO31" s="146">
        <v>135.01</v>
      </c>
      <c r="DP31" s="146">
        <v>135.30000000000001</v>
      </c>
      <c r="DQ31" s="146">
        <v>136.33000000000001</v>
      </c>
      <c r="DR31" s="146">
        <v>136.33000000000001</v>
      </c>
      <c r="DS31" s="146">
        <v>136.47</v>
      </c>
      <c r="DT31" s="146">
        <v>136.41</v>
      </c>
      <c r="DU31" s="146">
        <v>136.41</v>
      </c>
      <c r="DV31" s="146">
        <v>136.41999999999999</v>
      </c>
      <c r="DW31" s="146">
        <v>136.41999999999999</v>
      </c>
      <c r="DX31" s="146">
        <v>136.41700744628901</v>
      </c>
      <c r="DY31" s="146">
        <v>136.88</v>
      </c>
      <c r="DZ31" s="146">
        <v>136.88421249999999</v>
      </c>
      <c r="EA31" s="146">
        <v>136.88421249999999</v>
      </c>
      <c r="EB31" s="146">
        <v>136.26708980000001</v>
      </c>
      <c r="EC31" s="146">
        <v>136.48638729999999</v>
      </c>
      <c r="ED31" s="146">
        <v>136.64046529999999</v>
      </c>
      <c r="EE31" s="146">
        <v>137.3144269</v>
      </c>
      <c r="EF31" s="146">
        <v>137.5574708</v>
      </c>
      <c r="EG31" s="146">
        <v>135.98417043685899</v>
      </c>
      <c r="EH31" s="146">
        <v>136.37079</v>
      </c>
      <c r="EI31" s="146">
        <v>136.54304742813099</v>
      </c>
      <c r="EJ31" s="146">
        <v>136.25510929999999</v>
      </c>
      <c r="EK31" s="146">
        <v>136.91205980000001</v>
      </c>
      <c r="EL31" s="146"/>
      <c r="EM31" s="146"/>
      <c r="EN31" s="146"/>
      <c r="EO31" s="146"/>
      <c r="EP31" s="146"/>
      <c r="EQ31" s="146"/>
      <c r="ER31" s="146"/>
      <c r="ES31" s="146"/>
      <c r="ET31" s="373"/>
      <c r="EU31" s="193">
        <f t="shared" si="35"/>
        <v>4.8214742432415303E-3</v>
      </c>
      <c r="EV31" s="208">
        <f t="shared" si="32"/>
        <v>-2.0930932803268856E-5</v>
      </c>
      <c r="EW31" s="365">
        <f t="shared" si="36"/>
        <v>-1.2712046808558126</v>
      </c>
      <c r="EX31" s="155"/>
      <c r="EY31" s="155"/>
      <c r="EZ31" s="271">
        <f t="shared" si="37"/>
        <v>6.8235101200391224E-3</v>
      </c>
      <c r="FA31" s="288">
        <f t="shared" si="33"/>
        <v>1.955848638231608E-5</v>
      </c>
      <c r="FB31" s="389">
        <f t="shared" si="42"/>
        <v>-0.36853592176234823</v>
      </c>
      <c r="FC31" s="154"/>
      <c r="FD31" s="155"/>
      <c r="FE31" s="201">
        <f t="shared" si="38"/>
        <v>136.11725062052412</v>
      </c>
      <c r="FF31" s="201">
        <f t="shared" si="39"/>
        <v>136.6749535054158</v>
      </c>
      <c r="FG31" s="279">
        <f>FF31/FE31-1</f>
        <v>4.0972241383752106E-3</v>
      </c>
      <c r="FH31" s="278">
        <f t="shared" si="34"/>
        <v>4.0500917090030987E-5</v>
      </c>
      <c r="FI31" s="282">
        <f t="shared" si="41"/>
        <v>0.77444548492674437</v>
      </c>
      <c r="FJ31" s="267"/>
      <c r="FK31" s="267"/>
      <c r="FL31" s="125"/>
      <c r="FM31" s="290"/>
      <c r="FN31" s="266"/>
      <c r="FO31" s="6"/>
      <c r="FP31" s="6"/>
      <c r="FQ31" s="6"/>
    </row>
    <row r="32" spans="3:175" ht="15.75" thickBot="1">
      <c r="C32" s="24">
        <v>106.5</v>
      </c>
      <c r="D32" s="25">
        <v>106.5</v>
      </c>
      <c r="E32" s="25">
        <v>106.5</v>
      </c>
      <c r="F32" s="25">
        <v>106.5</v>
      </c>
      <c r="G32" s="25">
        <v>106.5</v>
      </c>
      <c r="H32" s="25">
        <v>106.5</v>
      </c>
      <c r="I32" s="26">
        <v>106.47208404777942</v>
      </c>
      <c r="J32" s="27">
        <v>106.47208404777942</v>
      </c>
      <c r="K32" s="27">
        <v>106.47208404777942</v>
      </c>
      <c r="L32" s="27">
        <v>106.47208404777943</v>
      </c>
      <c r="M32" s="27">
        <v>106.47208404777943</v>
      </c>
      <c r="N32" s="27">
        <v>106.47208404777943</v>
      </c>
      <c r="O32" s="66">
        <v>10</v>
      </c>
      <c r="P32" s="85" t="s">
        <v>24</v>
      </c>
      <c r="Q32" s="89">
        <v>4.1599999999999998E-2</v>
      </c>
      <c r="R32" s="92">
        <v>121.97653375269459</v>
      </c>
      <c r="S32" s="91">
        <v>121.97653375269459</v>
      </c>
      <c r="T32" s="91">
        <v>121.97653375269459</v>
      </c>
      <c r="U32" s="91">
        <v>121.97653375269459</v>
      </c>
      <c r="V32" s="91">
        <v>121.97653375269459</v>
      </c>
      <c r="W32" s="91">
        <v>121.97653375269459</v>
      </c>
      <c r="X32" s="91">
        <v>133.0456783467302</v>
      </c>
      <c r="Y32" s="91">
        <v>133.0456783467302</v>
      </c>
      <c r="Z32" s="99">
        <v>133.0456783467302</v>
      </c>
      <c r="AA32" s="99">
        <v>133.0456783467302</v>
      </c>
      <c r="AB32" s="99">
        <v>133.0456783467302</v>
      </c>
      <c r="AC32" s="99">
        <v>133.0456783467302</v>
      </c>
      <c r="AD32" s="92">
        <v>132.99</v>
      </c>
      <c r="AE32" s="91">
        <v>132.99</v>
      </c>
      <c r="AF32" s="91">
        <v>132.99</v>
      </c>
      <c r="AG32" s="91">
        <v>132.99</v>
      </c>
      <c r="AH32" s="91">
        <v>132.99</v>
      </c>
      <c r="AI32" s="91">
        <v>132.99</v>
      </c>
      <c r="AJ32" s="102">
        <v>135.69999999999999</v>
      </c>
      <c r="AK32" s="91">
        <v>135.69999999999999</v>
      </c>
      <c r="AL32" s="91">
        <v>135.78</v>
      </c>
      <c r="AM32" s="99">
        <v>135.78</v>
      </c>
      <c r="AN32" s="99">
        <v>135.78</v>
      </c>
      <c r="AO32" s="99">
        <v>135.78</v>
      </c>
      <c r="AP32" s="96">
        <v>135.78</v>
      </c>
      <c r="AQ32" s="91">
        <v>135.78</v>
      </c>
      <c r="AR32" s="91">
        <v>135.78</v>
      </c>
      <c r="AS32" s="91">
        <v>135.78</v>
      </c>
      <c r="AT32" s="91">
        <v>135.78</v>
      </c>
      <c r="AU32" s="91">
        <v>135.78</v>
      </c>
      <c r="AV32" s="91">
        <v>135.19999999999999</v>
      </c>
      <c r="AW32" s="91">
        <v>135.15</v>
      </c>
      <c r="AX32" s="91">
        <v>135.15</v>
      </c>
      <c r="AY32" s="91">
        <v>138.47999999999999</v>
      </c>
      <c r="AZ32" s="91">
        <v>138.47999999999999</v>
      </c>
      <c r="BA32" s="102">
        <v>138.47999999999999</v>
      </c>
      <c r="BB32" s="96">
        <v>138.47999999999999</v>
      </c>
      <c r="BC32" s="91">
        <v>138.47999999999999</v>
      </c>
      <c r="BD32" s="91">
        <v>138.47999999999999</v>
      </c>
      <c r="BE32" s="91">
        <v>138.47999999999999</v>
      </c>
      <c r="BF32" s="91">
        <v>138.5</v>
      </c>
      <c r="BG32" s="91">
        <v>138.5</v>
      </c>
      <c r="BH32" s="91">
        <v>138.5</v>
      </c>
      <c r="BI32" s="91">
        <v>138.5</v>
      </c>
      <c r="BJ32" s="91">
        <v>138.5</v>
      </c>
      <c r="BK32" s="91">
        <v>144.69999999999999</v>
      </c>
      <c r="BL32" s="91">
        <v>144.69999999999999</v>
      </c>
      <c r="BM32" s="102">
        <v>144.69999999999999</v>
      </c>
      <c r="BN32" s="96">
        <v>144.66</v>
      </c>
      <c r="BO32" s="102">
        <v>144.66</v>
      </c>
      <c r="BP32" s="91">
        <v>144.66</v>
      </c>
      <c r="BQ32" s="91">
        <v>144.66</v>
      </c>
      <c r="BR32" s="102">
        <v>144.66</v>
      </c>
      <c r="BS32" s="102">
        <v>144.66</v>
      </c>
      <c r="BT32" s="102">
        <v>144.66</v>
      </c>
      <c r="BU32" s="91">
        <v>144.66</v>
      </c>
      <c r="BV32" s="102">
        <v>144.66</v>
      </c>
      <c r="BW32" s="102">
        <v>151.47</v>
      </c>
      <c r="BX32" s="102">
        <v>151.47</v>
      </c>
      <c r="BY32" s="102">
        <v>151.47</v>
      </c>
      <c r="BZ32" s="96">
        <v>151.47</v>
      </c>
      <c r="CA32" s="102">
        <v>151.47</v>
      </c>
      <c r="CB32" s="91">
        <v>151.47</v>
      </c>
      <c r="CC32" s="91">
        <v>151.47</v>
      </c>
      <c r="CD32" s="102">
        <v>151.47</v>
      </c>
      <c r="CE32" s="102">
        <v>151.47</v>
      </c>
      <c r="CF32" s="102">
        <v>151.47</v>
      </c>
      <c r="CG32" s="91">
        <v>151.47</v>
      </c>
      <c r="CH32" s="102">
        <v>151.47</v>
      </c>
      <c r="CI32" s="102">
        <v>151.47</v>
      </c>
      <c r="CJ32" s="102">
        <v>151.47</v>
      </c>
      <c r="CK32" s="102">
        <v>151.47</v>
      </c>
      <c r="CL32" s="109">
        <v>151.47</v>
      </c>
      <c r="CM32" s="102">
        <v>151.47</v>
      </c>
      <c r="CN32" s="91">
        <v>151.47</v>
      </c>
      <c r="CO32" s="146">
        <v>151.47</v>
      </c>
      <c r="CP32" s="91">
        <v>151.47</v>
      </c>
      <c r="CQ32" s="91">
        <v>151.47</v>
      </c>
      <c r="CR32" s="91">
        <v>151.47</v>
      </c>
      <c r="CS32" s="146">
        <v>151.47</v>
      </c>
      <c r="CT32" s="146">
        <v>151.47</v>
      </c>
      <c r="CU32" s="146">
        <v>150.77000000000001</v>
      </c>
      <c r="CV32" s="146">
        <v>150.77000000000001</v>
      </c>
      <c r="CW32" s="109">
        <v>150.77000000000001</v>
      </c>
      <c r="CX32" s="146">
        <v>150.77000000000001</v>
      </c>
      <c r="CY32" s="146">
        <v>150.77000000000001</v>
      </c>
      <c r="CZ32" s="146">
        <v>150.77000000000001</v>
      </c>
      <c r="DA32" s="146">
        <v>150.77000000000001</v>
      </c>
      <c r="DB32" s="146">
        <v>150.77000000000001</v>
      </c>
      <c r="DC32" s="146">
        <v>150.77000000000001</v>
      </c>
      <c r="DD32" s="146">
        <v>150.77000000000001</v>
      </c>
      <c r="DE32" s="146">
        <v>150.77000000000001</v>
      </c>
      <c r="DF32" s="146">
        <v>150.77000000000001</v>
      </c>
      <c r="DG32" s="146">
        <v>150.77000000000001</v>
      </c>
      <c r="DH32" s="146">
        <v>150.77000000000001</v>
      </c>
      <c r="DI32" s="146">
        <v>150.77000000000001</v>
      </c>
      <c r="DJ32" s="146">
        <v>150.66999999999999</v>
      </c>
      <c r="DK32" s="146">
        <v>150.66999999999999</v>
      </c>
      <c r="DL32" s="146">
        <v>150.66999999999999</v>
      </c>
      <c r="DM32" s="146">
        <v>150.66999999999999</v>
      </c>
      <c r="DN32" s="146">
        <v>150.66999999999999</v>
      </c>
      <c r="DO32" s="146">
        <v>150.66999999999999</v>
      </c>
      <c r="DP32" s="146">
        <v>150.66999999999999</v>
      </c>
      <c r="DQ32" s="146">
        <v>150.66999999999999</v>
      </c>
      <c r="DR32" s="146">
        <v>150.66999999999999</v>
      </c>
      <c r="DS32" s="146">
        <v>158.87</v>
      </c>
      <c r="DT32" s="146">
        <v>158.87</v>
      </c>
      <c r="DU32" s="146">
        <v>158.87</v>
      </c>
      <c r="DV32" s="146">
        <v>158.87</v>
      </c>
      <c r="DW32" s="146">
        <v>158.87</v>
      </c>
      <c r="DX32" s="146">
        <v>158.86675119399999</v>
      </c>
      <c r="DY32" s="146">
        <v>158.87</v>
      </c>
      <c r="DZ32" s="146">
        <v>158.86675120000001</v>
      </c>
      <c r="EA32" s="146">
        <v>158.86675120000001</v>
      </c>
      <c r="EB32" s="146">
        <v>158.86675120000001</v>
      </c>
      <c r="EC32" s="146">
        <v>158.86675120000001</v>
      </c>
      <c r="ED32" s="146">
        <v>158.86675120000001</v>
      </c>
      <c r="EE32" s="146">
        <v>159.4356775</v>
      </c>
      <c r="EF32" s="146">
        <v>159.4356775</v>
      </c>
      <c r="EG32" s="146">
        <v>159.43567752838101</v>
      </c>
      <c r="EH32" s="146">
        <v>159.4356775</v>
      </c>
      <c r="EI32" s="146">
        <v>159.43567752838101</v>
      </c>
      <c r="EJ32" s="146">
        <v>159.4356775</v>
      </c>
      <c r="EK32" s="146">
        <v>159.4356775</v>
      </c>
      <c r="EL32" s="146"/>
      <c r="EM32" s="146"/>
      <c r="EN32" s="146"/>
      <c r="EO32" s="146"/>
      <c r="EP32" s="146"/>
      <c r="EQ32" s="146"/>
      <c r="ER32" s="146"/>
      <c r="ES32" s="146"/>
      <c r="ET32" s="373"/>
      <c r="EU32" s="193">
        <f t="shared" si="35"/>
        <v>0</v>
      </c>
      <c r="EV32" s="208">
        <f t="shared" si="32"/>
        <v>-7.5284526877176998E-12</v>
      </c>
      <c r="EW32" s="365">
        <f t="shared" si="36"/>
        <v>-4.5722779706854019E-7</v>
      </c>
      <c r="EX32" s="155"/>
      <c r="EY32" s="155"/>
      <c r="EZ32" s="271">
        <f t="shared" si="37"/>
        <v>-1.7800916296550895E-10</v>
      </c>
      <c r="FA32" s="288">
        <f t="shared" si="33"/>
        <v>-7.4761887401839607E-12</v>
      </c>
      <c r="FB32" s="389">
        <f t="shared" si="42"/>
        <v>1.4087205189478029E-7</v>
      </c>
      <c r="FC32" s="154"/>
      <c r="FD32" s="155"/>
      <c r="FE32" s="201">
        <f t="shared" si="38"/>
        <v>155.45306259949999</v>
      </c>
      <c r="FF32" s="201">
        <f t="shared" si="39"/>
        <v>159.1986248797302</v>
      </c>
      <c r="FG32" s="387">
        <f>FF32/FE32-1</f>
        <v>2.4094490115515121E-2</v>
      </c>
      <c r="FH32" s="278">
        <f t="shared" si="34"/>
        <v>9.9258445284188695E-4</v>
      </c>
      <c r="FI32" s="377">
        <f t="shared" si="41"/>
        <v>18.97988004081747</v>
      </c>
      <c r="FJ32" s="267"/>
      <c r="FK32" s="267"/>
      <c r="FL32" s="125"/>
      <c r="FM32" s="290"/>
      <c r="FN32" s="266"/>
      <c r="FO32" s="6"/>
      <c r="FP32" s="6"/>
      <c r="FQ32" s="6"/>
    </row>
    <row r="33" spans="3:175" ht="15.75" thickBot="1">
      <c r="C33" s="24">
        <v>126</v>
      </c>
      <c r="D33" s="25">
        <v>126</v>
      </c>
      <c r="E33" s="25">
        <v>126</v>
      </c>
      <c r="F33" s="25">
        <v>126</v>
      </c>
      <c r="G33" s="25">
        <v>126</v>
      </c>
      <c r="H33" s="25">
        <v>126</v>
      </c>
      <c r="I33" s="26">
        <v>125.96974258211971</v>
      </c>
      <c r="J33" s="27">
        <v>125.96974258211971</v>
      </c>
      <c r="K33" s="27">
        <v>125.96974258211971</v>
      </c>
      <c r="L33" s="27">
        <v>125.96974258211971</v>
      </c>
      <c r="M33" s="27">
        <v>125.96974258211971</v>
      </c>
      <c r="N33" s="27">
        <v>125.96974258211971</v>
      </c>
      <c r="O33" s="66">
        <v>11</v>
      </c>
      <c r="P33" s="85" t="s">
        <v>25</v>
      </c>
      <c r="Q33" s="89">
        <v>9.3799999999999994E-2</v>
      </c>
      <c r="R33" s="92">
        <v>143.04521084072337</v>
      </c>
      <c r="S33" s="91">
        <v>143.04521084072337</v>
      </c>
      <c r="T33" s="91">
        <v>143.04521084072337</v>
      </c>
      <c r="U33" s="91">
        <v>145.72661689866499</v>
      </c>
      <c r="V33" s="91">
        <v>145.72661689866499</v>
      </c>
      <c r="W33" s="91">
        <v>145.72661689866499</v>
      </c>
      <c r="X33" s="91">
        <v>146.90317570420848</v>
      </c>
      <c r="Y33" s="91">
        <v>145.54977535210315</v>
      </c>
      <c r="Z33" s="99">
        <v>147.04974139337713</v>
      </c>
      <c r="AA33" s="99">
        <v>146.4884826837901</v>
      </c>
      <c r="AB33" s="99">
        <v>149.08910389146132</v>
      </c>
      <c r="AC33" s="99">
        <v>145.69634104127181</v>
      </c>
      <c r="AD33" s="92">
        <v>144.33000000000001</v>
      </c>
      <c r="AE33" s="91">
        <v>145.69</v>
      </c>
      <c r="AF33" s="91">
        <v>147.9</v>
      </c>
      <c r="AG33" s="91">
        <v>147.85</v>
      </c>
      <c r="AH33" s="91">
        <v>146.41999999999999</v>
      </c>
      <c r="AI33" s="91">
        <v>145.52000000000001</v>
      </c>
      <c r="AJ33" s="102">
        <v>144.41999999999999</v>
      </c>
      <c r="AK33" s="91">
        <v>144.41999999999999</v>
      </c>
      <c r="AL33" s="91">
        <v>144.41999999999999</v>
      </c>
      <c r="AM33" s="99">
        <v>144.03</v>
      </c>
      <c r="AN33" s="99">
        <v>143.86000000000001</v>
      </c>
      <c r="AO33" s="99">
        <v>143.86000000000001</v>
      </c>
      <c r="AP33" s="96">
        <v>143.49</v>
      </c>
      <c r="AQ33" s="91">
        <v>143.41</v>
      </c>
      <c r="AR33" s="91">
        <v>143.32</v>
      </c>
      <c r="AS33" s="91">
        <v>143.63999999999999</v>
      </c>
      <c r="AT33" s="91">
        <v>144.6</v>
      </c>
      <c r="AU33" s="91">
        <v>143.9</v>
      </c>
      <c r="AV33" s="91">
        <v>144.07</v>
      </c>
      <c r="AW33" s="91">
        <v>144.36000000000001</v>
      </c>
      <c r="AX33" s="102">
        <v>143.22999999999999</v>
      </c>
      <c r="AY33" s="102">
        <v>145.03</v>
      </c>
      <c r="AZ33" s="102">
        <v>143.91999999999999</v>
      </c>
      <c r="BA33" s="102">
        <v>143.25</v>
      </c>
      <c r="BB33" s="96">
        <v>135.08000000000001</v>
      </c>
      <c r="BC33" s="91">
        <v>135.08000000000001</v>
      </c>
      <c r="BD33" s="91">
        <v>135.08000000000001</v>
      </c>
      <c r="BE33" s="91">
        <v>135.9</v>
      </c>
      <c r="BF33" s="91">
        <v>136.5</v>
      </c>
      <c r="BG33" s="91">
        <v>136.5</v>
      </c>
      <c r="BH33" s="91">
        <v>136.1</v>
      </c>
      <c r="BI33" s="91">
        <v>136.1</v>
      </c>
      <c r="BJ33" s="102">
        <v>136.1</v>
      </c>
      <c r="BK33" s="102">
        <v>146.80000000000001</v>
      </c>
      <c r="BL33" s="102">
        <v>146.80000000000001</v>
      </c>
      <c r="BM33" s="102">
        <v>146.80000000000001</v>
      </c>
      <c r="BN33" s="102">
        <v>147.59</v>
      </c>
      <c r="BO33" s="102">
        <v>147.84</v>
      </c>
      <c r="BP33" s="102">
        <v>146.46</v>
      </c>
      <c r="BQ33" s="91">
        <v>142.79</v>
      </c>
      <c r="BR33" s="102">
        <v>143.94999999999999</v>
      </c>
      <c r="BS33" s="102">
        <v>143.94999999999999</v>
      </c>
      <c r="BT33" s="102">
        <v>141.56</v>
      </c>
      <c r="BU33" s="91">
        <v>141.56</v>
      </c>
      <c r="BV33" s="102">
        <v>141.56</v>
      </c>
      <c r="BW33" s="102">
        <v>141.25</v>
      </c>
      <c r="BX33" s="102">
        <v>140.12</v>
      </c>
      <c r="BY33" s="102">
        <v>140.12</v>
      </c>
      <c r="BZ33" s="102">
        <v>138.47999999999999</v>
      </c>
      <c r="CA33" s="102">
        <v>139.61000000000001</v>
      </c>
      <c r="CB33" s="102">
        <v>141.5</v>
      </c>
      <c r="CC33" s="91">
        <v>140.75</v>
      </c>
      <c r="CD33" s="102">
        <v>140.75</v>
      </c>
      <c r="CE33" s="102">
        <v>140.75</v>
      </c>
      <c r="CF33" s="102">
        <v>140.75</v>
      </c>
      <c r="CG33" s="91">
        <v>140.75</v>
      </c>
      <c r="CH33" s="102">
        <v>145.35</v>
      </c>
      <c r="CI33" s="102">
        <v>145.35</v>
      </c>
      <c r="CJ33" s="102">
        <v>146.27000000000001</v>
      </c>
      <c r="CK33" s="102">
        <v>144.91</v>
      </c>
      <c r="CL33" s="109">
        <v>144.02000000000001</v>
      </c>
      <c r="CM33" s="102">
        <v>144.02000000000001</v>
      </c>
      <c r="CN33" s="91">
        <v>144.02000000000001</v>
      </c>
      <c r="CO33" s="146">
        <v>143.76</v>
      </c>
      <c r="CP33" s="91">
        <v>143.25</v>
      </c>
      <c r="CQ33" s="91">
        <v>143.44</v>
      </c>
      <c r="CR33" s="91">
        <v>141.18</v>
      </c>
      <c r="CS33" s="146">
        <v>141.18</v>
      </c>
      <c r="CT33" s="146">
        <v>141.18</v>
      </c>
      <c r="CU33" s="146">
        <v>143.44</v>
      </c>
      <c r="CV33" s="146">
        <v>143.44</v>
      </c>
      <c r="CW33" s="109">
        <v>143.44</v>
      </c>
      <c r="CX33" s="146">
        <v>145.28</v>
      </c>
      <c r="CY33" s="146">
        <v>145.28</v>
      </c>
      <c r="CZ33" s="146">
        <v>145.28</v>
      </c>
      <c r="DA33" s="146">
        <v>145.28</v>
      </c>
      <c r="DB33" s="146">
        <v>145.28</v>
      </c>
      <c r="DC33" s="146">
        <v>145.28</v>
      </c>
      <c r="DD33" s="146">
        <v>145.28</v>
      </c>
      <c r="DE33" s="146">
        <v>145.28</v>
      </c>
      <c r="DF33" s="146">
        <v>145.28</v>
      </c>
      <c r="DG33" s="146">
        <v>145.28</v>
      </c>
      <c r="DH33" s="146">
        <v>145.28</v>
      </c>
      <c r="DI33" s="146">
        <v>145.28</v>
      </c>
      <c r="DJ33" s="146">
        <v>146.6</v>
      </c>
      <c r="DK33" s="146">
        <v>148.86000000000001</v>
      </c>
      <c r="DL33" s="146">
        <v>148.58000000000001</v>
      </c>
      <c r="DM33" s="146">
        <v>145.55000000000001</v>
      </c>
      <c r="DN33" s="146">
        <v>144.47999999999999</v>
      </c>
      <c r="DO33" s="146">
        <v>144.47999999999999</v>
      </c>
      <c r="DP33" s="146">
        <v>144.47999999999999</v>
      </c>
      <c r="DQ33" s="146">
        <v>144.47999999999999</v>
      </c>
      <c r="DR33" s="146">
        <v>144.47999999999999</v>
      </c>
      <c r="DS33" s="146">
        <v>144.47999999999999</v>
      </c>
      <c r="DT33" s="146">
        <v>144.47999999999999</v>
      </c>
      <c r="DU33" s="146">
        <v>144.47999999999999</v>
      </c>
      <c r="DV33" s="146">
        <v>145.18</v>
      </c>
      <c r="DW33" s="146">
        <v>145.18</v>
      </c>
      <c r="DX33" s="146">
        <v>145.18027305602999</v>
      </c>
      <c r="DY33" s="146">
        <v>145.18</v>
      </c>
      <c r="DZ33" s="146">
        <v>145.18027309999999</v>
      </c>
      <c r="EA33" s="146">
        <v>145.18027309999999</v>
      </c>
      <c r="EB33" s="146">
        <v>138.1047964</v>
      </c>
      <c r="EC33" s="146">
        <v>140.9174204</v>
      </c>
      <c r="ED33" s="146">
        <v>141.28575330000001</v>
      </c>
      <c r="EE33" s="146">
        <v>141.3535833</v>
      </c>
      <c r="EF33" s="146">
        <v>143.1480885</v>
      </c>
      <c r="EG33" s="146">
        <v>142.557752132415</v>
      </c>
      <c r="EH33" s="146">
        <v>142.55775209999999</v>
      </c>
      <c r="EI33" s="146">
        <v>139.40037488937301</v>
      </c>
      <c r="EJ33" s="146">
        <v>140.95188379999999</v>
      </c>
      <c r="EK33" s="146">
        <v>141.1306381</v>
      </c>
      <c r="EL33" s="146"/>
      <c r="EM33" s="146"/>
      <c r="EN33" s="146"/>
      <c r="EO33" s="146"/>
      <c r="EP33" s="146"/>
      <c r="EQ33" s="146"/>
      <c r="ER33" s="146"/>
      <c r="ES33" s="146"/>
      <c r="ET33" s="373"/>
      <c r="EU33" s="193">
        <f t="shared" si="35"/>
        <v>1.2681937635798946E-3</v>
      </c>
      <c r="EV33" s="208">
        <f t="shared" si="32"/>
        <v>9.2798651995207727E-4</v>
      </c>
      <c r="EW33" s="365">
        <f>EV33/$EV$35*100</f>
        <v>56.359686356163976</v>
      </c>
      <c r="EX33" s="155"/>
      <c r="EY33" s="155"/>
      <c r="EZ33" s="271">
        <f t="shared" si="37"/>
        <v>-1.0010778165816081E-2</v>
      </c>
      <c r="FA33" s="288">
        <f t="shared" si="33"/>
        <v>-9.5383193492976342E-4</v>
      </c>
      <c r="FB33" s="389">
        <f t="shared" si="42"/>
        <v>17.972829004985506</v>
      </c>
      <c r="FC33" s="154"/>
      <c r="FD33" s="155"/>
      <c r="FE33" s="201">
        <f t="shared" si="38"/>
        <v>144.71335608800251</v>
      </c>
      <c r="FF33" s="201">
        <f t="shared" si="39"/>
        <v>141.81404909348234</v>
      </c>
      <c r="FG33" s="279">
        <f>FF33/FE33-1</f>
        <v>-2.0034826590277222E-2</v>
      </c>
      <c r="FH33" s="278">
        <f t="shared" si="34"/>
        <v>-1.732423860710712E-3</v>
      </c>
      <c r="FI33" s="282">
        <f t="shared" si="41"/>
        <v>-33.126850780300273</v>
      </c>
      <c r="FJ33" s="267"/>
      <c r="FK33" s="267"/>
      <c r="FL33" s="125"/>
      <c r="FM33" s="290"/>
      <c r="FN33" s="266"/>
      <c r="FO33" s="6"/>
      <c r="FP33" s="6"/>
      <c r="FQ33" s="6"/>
    </row>
    <row r="34" spans="3:175" ht="15.75" thickBot="1">
      <c r="C34" s="24">
        <v>115.3</v>
      </c>
      <c r="D34" s="25">
        <v>115.3</v>
      </c>
      <c r="E34" s="25">
        <v>115.3</v>
      </c>
      <c r="F34" s="25">
        <v>115.3</v>
      </c>
      <c r="G34" s="25">
        <v>115.3</v>
      </c>
      <c r="H34" s="25">
        <v>115.3</v>
      </c>
      <c r="I34" s="26">
        <v>115.34432378797277</v>
      </c>
      <c r="J34" s="27">
        <v>115.34432378797277</v>
      </c>
      <c r="K34" s="27">
        <v>115.34432378797277</v>
      </c>
      <c r="L34" s="27">
        <v>115.34432378797277</v>
      </c>
      <c r="M34" s="27">
        <v>115.34432378797277</v>
      </c>
      <c r="N34" s="27">
        <v>115.34432378797277</v>
      </c>
      <c r="O34" s="66">
        <v>12</v>
      </c>
      <c r="P34" s="85" t="s">
        <v>26</v>
      </c>
      <c r="Q34" s="89">
        <v>8.8999999999999999E-3</v>
      </c>
      <c r="R34" s="92">
        <v>119.90631899009539</v>
      </c>
      <c r="S34" s="91">
        <v>119.90631899009539</v>
      </c>
      <c r="T34" s="91">
        <v>119.90631899009539</v>
      </c>
      <c r="U34" s="91">
        <v>120.67779129574041</v>
      </c>
      <c r="V34" s="91">
        <v>120.33404062336743</v>
      </c>
      <c r="W34" s="91">
        <v>120.33404062336743</v>
      </c>
      <c r="X34" s="91">
        <v>122.26691987504898</v>
      </c>
      <c r="Y34" s="91">
        <v>120.68982255308904</v>
      </c>
      <c r="Z34" s="99">
        <v>120.73829892528063</v>
      </c>
      <c r="AA34" s="99">
        <v>120.59598290335202</v>
      </c>
      <c r="AB34" s="99">
        <v>118.5288620775068</v>
      </c>
      <c r="AC34" s="99">
        <v>120.75238015720294</v>
      </c>
      <c r="AD34" s="92">
        <v>119.2</v>
      </c>
      <c r="AE34" s="91">
        <v>117.46</v>
      </c>
      <c r="AF34" s="91">
        <v>117.21</v>
      </c>
      <c r="AG34" s="91">
        <v>117.14</v>
      </c>
      <c r="AH34" s="91">
        <v>117.14</v>
      </c>
      <c r="AI34" s="91">
        <v>117.14</v>
      </c>
      <c r="AJ34" s="102">
        <v>116</v>
      </c>
      <c r="AK34" s="91">
        <v>116</v>
      </c>
      <c r="AL34" s="91">
        <v>115.95</v>
      </c>
      <c r="AM34" s="99">
        <v>116.08</v>
      </c>
      <c r="AN34" s="99">
        <v>116.08</v>
      </c>
      <c r="AO34" s="99">
        <v>116.08</v>
      </c>
      <c r="AP34" s="96">
        <v>115.95</v>
      </c>
      <c r="AQ34" s="91">
        <v>115.95</v>
      </c>
      <c r="AR34" s="91">
        <v>115.95</v>
      </c>
      <c r="AS34" s="91">
        <v>117.08</v>
      </c>
      <c r="AT34" s="91">
        <v>117.2</v>
      </c>
      <c r="AU34" s="91">
        <v>117.9</v>
      </c>
      <c r="AV34" s="91">
        <v>118.76</v>
      </c>
      <c r="AW34" s="91">
        <v>118.25</v>
      </c>
      <c r="AX34" s="91">
        <v>119.97</v>
      </c>
      <c r="AY34" s="91">
        <v>121</v>
      </c>
      <c r="AZ34" s="91">
        <v>121.02</v>
      </c>
      <c r="BA34" s="91">
        <v>122.55</v>
      </c>
      <c r="BB34" s="96">
        <v>119.23</v>
      </c>
      <c r="BC34" s="91">
        <v>119.23</v>
      </c>
      <c r="BD34" s="91">
        <v>123.13</v>
      </c>
      <c r="BE34" s="91">
        <v>121.36</v>
      </c>
      <c r="BF34" s="91">
        <v>121.4</v>
      </c>
      <c r="BG34" s="91">
        <v>121.4</v>
      </c>
      <c r="BH34" s="91">
        <v>122.9</v>
      </c>
      <c r="BI34" s="91">
        <v>122.9</v>
      </c>
      <c r="BJ34" s="91">
        <v>122.9</v>
      </c>
      <c r="BK34" s="91">
        <v>125.6</v>
      </c>
      <c r="BL34" s="91">
        <v>127.4</v>
      </c>
      <c r="BM34" s="91">
        <v>128.5</v>
      </c>
      <c r="BN34" s="96">
        <v>131.79</v>
      </c>
      <c r="BO34" s="102">
        <v>133.26</v>
      </c>
      <c r="BP34" s="91">
        <v>133.47</v>
      </c>
      <c r="BQ34" s="91">
        <v>134.54</v>
      </c>
      <c r="BR34" s="102">
        <v>134.54</v>
      </c>
      <c r="BS34" s="102">
        <v>134.54</v>
      </c>
      <c r="BT34" s="102">
        <v>133.97</v>
      </c>
      <c r="BU34" s="91">
        <v>133.97</v>
      </c>
      <c r="BV34" s="102">
        <v>133.97</v>
      </c>
      <c r="BW34" s="102">
        <v>134.91</v>
      </c>
      <c r="BX34" s="102">
        <v>134.91</v>
      </c>
      <c r="BY34" s="102">
        <v>134.91</v>
      </c>
      <c r="BZ34" s="96">
        <v>135.33000000000001</v>
      </c>
      <c r="CA34" s="102">
        <v>135.33000000000001</v>
      </c>
      <c r="CB34" s="91">
        <v>135.33000000000001</v>
      </c>
      <c r="CC34" s="91">
        <v>137.19999999999999</v>
      </c>
      <c r="CD34" s="102">
        <v>137.19999999999999</v>
      </c>
      <c r="CE34" s="102">
        <v>137.19999999999999</v>
      </c>
      <c r="CF34" s="102">
        <v>137.04</v>
      </c>
      <c r="CG34" s="91">
        <v>137.04</v>
      </c>
      <c r="CH34" s="102">
        <v>138.36000000000001</v>
      </c>
      <c r="CI34" s="102">
        <v>138.30000000000001</v>
      </c>
      <c r="CJ34" s="102">
        <v>138.30000000000001</v>
      </c>
      <c r="CK34" s="102">
        <v>138.30000000000001</v>
      </c>
      <c r="CL34" s="109">
        <v>138.65</v>
      </c>
      <c r="CM34" s="102">
        <v>138.65</v>
      </c>
      <c r="CN34" s="91">
        <v>138.65</v>
      </c>
      <c r="CO34" s="146">
        <v>139.04</v>
      </c>
      <c r="CP34" s="91">
        <v>139.05000000000001</v>
      </c>
      <c r="CQ34" s="91">
        <v>138.41</v>
      </c>
      <c r="CR34" s="91">
        <v>139.44999999999999</v>
      </c>
      <c r="CS34" s="146">
        <v>138.69999999999999</v>
      </c>
      <c r="CT34" s="146">
        <v>138.77000000000001</v>
      </c>
      <c r="CU34" s="146">
        <v>139.05000000000001</v>
      </c>
      <c r="CV34" s="146">
        <v>139.05000000000001</v>
      </c>
      <c r="CW34" s="109">
        <v>139.05000000000001</v>
      </c>
      <c r="CX34" s="146">
        <v>136.47999999999999</v>
      </c>
      <c r="CY34" s="146">
        <v>138.5</v>
      </c>
      <c r="CZ34" s="146">
        <v>138.84</v>
      </c>
      <c r="DA34" s="146">
        <v>138.85</v>
      </c>
      <c r="DB34" s="146">
        <v>139.01</v>
      </c>
      <c r="DC34" s="146">
        <v>139.01</v>
      </c>
      <c r="DD34" s="146">
        <v>139.01</v>
      </c>
      <c r="DE34" s="146">
        <v>139.09</v>
      </c>
      <c r="DF34" s="146">
        <v>139.09</v>
      </c>
      <c r="DG34" s="146">
        <v>139.09</v>
      </c>
      <c r="DH34" s="146">
        <v>139.09</v>
      </c>
      <c r="DI34" s="146">
        <v>139.09</v>
      </c>
      <c r="DJ34" s="146">
        <v>137.94</v>
      </c>
      <c r="DK34" s="146">
        <v>137.94</v>
      </c>
      <c r="DL34" s="146">
        <v>137.94</v>
      </c>
      <c r="DM34" s="146">
        <v>136.97999999999999</v>
      </c>
      <c r="DN34" s="146">
        <v>136.97999999999999</v>
      </c>
      <c r="DO34" s="146">
        <v>136.97999999999999</v>
      </c>
      <c r="DP34" s="146">
        <v>136.97999999999999</v>
      </c>
      <c r="DQ34" s="146">
        <v>136.85</v>
      </c>
      <c r="DR34" s="146">
        <v>136.85</v>
      </c>
      <c r="DS34" s="146">
        <v>136.9</v>
      </c>
      <c r="DT34" s="146">
        <v>137.01</v>
      </c>
      <c r="DU34" s="146">
        <v>137.01</v>
      </c>
      <c r="DV34" s="146">
        <v>138.26</v>
      </c>
      <c r="DW34" s="146">
        <v>138.26</v>
      </c>
      <c r="DX34" s="146">
        <v>138.79270553588799</v>
      </c>
      <c r="DY34" s="146">
        <v>138.76</v>
      </c>
      <c r="DZ34" s="146">
        <v>138.75869510000001</v>
      </c>
      <c r="EA34" s="146">
        <v>138.75869510000001</v>
      </c>
      <c r="EB34" s="146">
        <v>139.36976189999999</v>
      </c>
      <c r="EC34" s="146">
        <v>141.22133260000001</v>
      </c>
      <c r="ED34" s="146">
        <v>140.8343911</v>
      </c>
      <c r="EE34" s="146">
        <v>143.3057666</v>
      </c>
      <c r="EF34" s="146">
        <v>143.79680160000001</v>
      </c>
      <c r="EG34" s="146">
        <v>144.73290443420399</v>
      </c>
      <c r="EH34" s="146">
        <v>145.2766895</v>
      </c>
      <c r="EI34" s="146">
        <v>146.00340127944901</v>
      </c>
      <c r="EJ34" s="146">
        <v>142.66535039999999</v>
      </c>
      <c r="EK34" s="146">
        <v>142.62243509999999</v>
      </c>
      <c r="EL34" s="146"/>
      <c r="EM34" s="146"/>
      <c r="EN34" s="146"/>
      <c r="EO34" s="146"/>
      <c r="EP34" s="146"/>
      <c r="EQ34" s="146"/>
      <c r="ER34" s="146"/>
      <c r="ES34" s="146"/>
      <c r="ET34" s="373"/>
      <c r="EU34" s="193">
        <f t="shared" si="35"/>
        <v>-3.0081095290257487E-4</v>
      </c>
      <c r="EV34" s="208">
        <f t="shared" si="32"/>
        <v>-1.8943818049295202E-4</v>
      </c>
      <c r="EW34" s="365">
        <f t="shared" si="36"/>
        <v>-11.505206387067473</v>
      </c>
      <c r="EX34" s="155"/>
      <c r="EY34" s="155"/>
      <c r="EZ34" s="271">
        <f t="shared" si="37"/>
        <v>-1.4581821199915357E-2</v>
      </c>
      <c r="FA34" s="288">
        <f t="shared" si="33"/>
        <v>-1.1652147177098322E-4</v>
      </c>
      <c r="FB34" s="389">
        <f>FA34/$FA$35*100</f>
        <v>2.1955864663970783</v>
      </c>
      <c r="FC34" s="154"/>
      <c r="FD34" s="155"/>
      <c r="FE34" s="201">
        <f t="shared" si="38"/>
        <v>137.46939212799066</v>
      </c>
      <c r="FF34" s="201">
        <f t="shared" si="39"/>
        <v>142.27885205947109</v>
      </c>
      <c r="FG34" s="279">
        <f>FF34/FE34-1</f>
        <v>3.4985678317414726E-2</v>
      </c>
      <c r="FH34" s="278">
        <f t="shared" si="34"/>
        <v>2.7267381381060763E-4</v>
      </c>
      <c r="FI34" s="282">
        <f t="shared" si="41"/>
        <v>5.2139807968782783</v>
      </c>
      <c r="FJ34" s="267"/>
      <c r="FK34" s="267"/>
      <c r="FL34" s="125"/>
      <c r="FM34" s="290"/>
      <c r="FN34" s="266"/>
      <c r="FO34" s="6"/>
      <c r="FP34" s="6"/>
      <c r="FQ34" s="6"/>
    </row>
    <row r="35" spans="3:175" ht="15.75" thickBot="1">
      <c r="C35" s="28">
        <v>133.4</v>
      </c>
      <c r="D35" s="29">
        <v>133.5</v>
      </c>
      <c r="E35" s="29">
        <v>133.69999999999999</v>
      </c>
      <c r="F35" s="29">
        <v>133.19999999999999</v>
      </c>
      <c r="G35" s="29">
        <v>133.19999999999999</v>
      </c>
      <c r="H35" s="29">
        <v>133.19999999999999</v>
      </c>
      <c r="I35" s="30">
        <v>131.74604728068334</v>
      </c>
      <c r="J35" s="31">
        <v>132.34280731738514</v>
      </c>
      <c r="K35" s="31">
        <v>133.02273855843242</v>
      </c>
      <c r="L35" s="18">
        <v>132.37053105216697</v>
      </c>
      <c r="M35" s="18">
        <v>132.57869230932818</v>
      </c>
      <c r="N35" s="18">
        <v>132.65732063997586</v>
      </c>
      <c r="O35" s="66"/>
      <c r="P35" s="55" t="s">
        <v>27</v>
      </c>
      <c r="Q35" s="73">
        <f>SUM(Q23:Q34)</f>
        <v>1</v>
      </c>
      <c r="R35" s="49">
        <f t="shared" ref="R35:AC35" si="43">SUMPRODUCT($Q$23:$Q$34,R23:R34)</f>
        <v>136.29224724893248</v>
      </c>
      <c r="S35" s="49">
        <f t="shared" si="43"/>
        <v>136.63770588158778</v>
      </c>
      <c r="T35" s="49">
        <f t="shared" si="43"/>
        <v>135.82123713455056</v>
      </c>
      <c r="U35" s="49">
        <f t="shared" si="43"/>
        <v>135.48326856923003</v>
      </c>
      <c r="V35" s="49">
        <f t="shared" si="43"/>
        <v>134.01680380734823</v>
      </c>
      <c r="W35" s="49">
        <f t="shared" si="43"/>
        <v>133.51327182965932</v>
      </c>
      <c r="X35" s="49">
        <f t="shared" si="43"/>
        <v>134.48618113636616</v>
      </c>
      <c r="Y35" s="49">
        <f t="shared" si="43"/>
        <v>134.66533773482863</v>
      </c>
      <c r="Z35" s="49">
        <f t="shared" si="43"/>
        <v>135.15442839308872</v>
      </c>
      <c r="AA35" s="49">
        <f t="shared" si="43"/>
        <v>134.78934695018742</v>
      </c>
      <c r="AB35" s="49">
        <f t="shared" si="43"/>
        <v>132.27254511039084</v>
      </c>
      <c r="AC35" s="101">
        <f t="shared" si="43"/>
        <v>135.34303425674904</v>
      </c>
      <c r="AD35" s="49">
        <v>135.80000000000001</v>
      </c>
      <c r="AE35" s="49">
        <v>135.65</v>
      </c>
      <c r="AF35" s="49">
        <v>135</v>
      </c>
      <c r="AG35" s="49">
        <v>135.27000000000001</v>
      </c>
      <c r="AH35" s="49">
        <v>134.85</v>
      </c>
      <c r="AI35" s="49">
        <v>134.5</v>
      </c>
      <c r="AJ35" s="49">
        <v>133.69999999999999</v>
      </c>
      <c r="AK35" s="49">
        <v>133.08000000000001</v>
      </c>
      <c r="AL35" s="49">
        <v>133.18</v>
      </c>
      <c r="AM35" s="49">
        <v>133.58000000000001</v>
      </c>
      <c r="AN35" s="49">
        <v>132.34</v>
      </c>
      <c r="AO35" s="101">
        <v>132.26</v>
      </c>
      <c r="AP35" s="75">
        <v>131.5</v>
      </c>
      <c r="AQ35" s="75">
        <v>131</v>
      </c>
      <c r="AR35" s="75">
        <v>130.6</v>
      </c>
      <c r="AS35" s="75">
        <f>SUMPRODUCT($Q$23:$Q$34,AS23:AS34)</f>
        <v>133.13476000000003</v>
      </c>
      <c r="AT35" s="75">
        <f>SUMPRODUCT($Q$23:$Q$34,AT23:AT34)</f>
        <v>134.45861600000003</v>
      </c>
      <c r="AU35" s="75">
        <f>SUMPRODUCT($Q$23:$Q$34,AU23:AU34)</f>
        <v>134.81870600000002</v>
      </c>
      <c r="AV35" s="75">
        <v>135.80000000000001</v>
      </c>
      <c r="AW35" s="75">
        <v>135.5</v>
      </c>
      <c r="AX35" s="75">
        <v>135.69999999999999</v>
      </c>
      <c r="AY35" s="75">
        <v>136.87</v>
      </c>
      <c r="AZ35" s="75">
        <v>136.15</v>
      </c>
      <c r="BA35" s="75">
        <v>135.52000000000001</v>
      </c>
      <c r="BB35" s="75">
        <v>134.19999999999999</v>
      </c>
      <c r="BC35" s="75">
        <v>134.6</v>
      </c>
      <c r="BD35" s="75">
        <v>133.88</v>
      </c>
      <c r="BE35" s="75">
        <v>131.4</v>
      </c>
      <c r="BF35" s="75">
        <v>130.80000000000001</v>
      </c>
      <c r="BG35" s="75">
        <v>130.6</v>
      </c>
      <c r="BH35" s="75">
        <v>130.1</v>
      </c>
      <c r="BI35" s="75">
        <v>131</v>
      </c>
      <c r="BJ35" s="75">
        <v>131.5</v>
      </c>
      <c r="BK35" s="75">
        <v>139.64115730613389</v>
      </c>
      <c r="BL35" s="75">
        <v>140.98271357223175</v>
      </c>
      <c r="BM35" s="75">
        <v>141.64366557420701</v>
      </c>
      <c r="BN35" s="75">
        <v>142.4</v>
      </c>
      <c r="BO35" s="75">
        <v>142.55000000000001</v>
      </c>
      <c r="BP35" s="75">
        <v>142.83000000000001</v>
      </c>
      <c r="BQ35" s="75">
        <v>142.97</v>
      </c>
      <c r="BR35" s="75">
        <v>143.19999999999999</v>
      </c>
      <c r="BS35" s="75">
        <v>143.66</v>
      </c>
      <c r="BT35" s="75">
        <v>143.01</v>
      </c>
      <c r="BU35" s="75">
        <v>141.63</v>
      </c>
      <c r="BV35" s="75">
        <v>140.49</v>
      </c>
      <c r="BW35" s="75">
        <v>140.38</v>
      </c>
      <c r="BX35" s="75">
        <v>139.38999999999999</v>
      </c>
      <c r="BY35" s="75">
        <v>139.06</v>
      </c>
      <c r="BZ35" s="75">
        <v>139.94</v>
      </c>
      <c r="CA35" s="75">
        <v>138.9</v>
      </c>
      <c r="CB35" s="75">
        <v>138.57</v>
      </c>
      <c r="CC35" s="75">
        <v>137.93</v>
      </c>
      <c r="CD35" s="75">
        <v>138.13999999999999</v>
      </c>
      <c r="CE35" s="75">
        <v>138.38</v>
      </c>
      <c r="CF35" s="75">
        <v>140.4</v>
      </c>
      <c r="CG35" s="75">
        <v>140.52000000000001</v>
      </c>
      <c r="CH35" s="75">
        <v>141.31</v>
      </c>
      <c r="CI35" s="75">
        <v>143.51</v>
      </c>
      <c r="CJ35" s="75">
        <v>143.52000000000001</v>
      </c>
      <c r="CK35" s="75">
        <v>143.91</v>
      </c>
      <c r="CL35" s="75">
        <v>145.54</v>
      </c>
      <c r="CM35" s="75">
        <v>145.5</v>
      </c>
      <c r="CN35" s="75">
        <v>146.87</v>
      </c>
      <c r="CO35" s="75">
        <v>148.12</v>
      </c>
      <c r="CP35" s="75">
        <v>148.6</v>
      </c>
      <c r="CQ35" s="75">
        <v>149.15</v>
      </c>
      <c r="CR35" s="75">
        <v>148.91</v>
      </c>
      <c r="CS35" s="75">
        <v>150.32</v>
      </c>
      <c r="CT35" s="75">
        <v>150.56</v>
      </c>
      <c r="CU35" s="75">
        <v>151.47</v>
      </c>
      <c r="CV35" s="75">
        <v>152.01</v>
      </c>
      <c r="CW35" s="75">
        <v>152.12</v>
      </c>
      <c r="CX35" s="75">
        <v>151.49</v>
      </c>
      <c r="CY35" s="75">
        <v>149.81</v>
      </c>
      <c r="CZ35" s="164">
        <v>151.1</v>
      </c>
      <c r="DA35" s="75">
        <v>149.9</v>
      </c>
      <c r="DB35" s="75">
        <v>147.80000000000001</v>
      </c>
      <c r="DC35" s="164">
        <v>145.88999999999999</v>
      </c>
      <c r="DD35" s="164">
        <v>150.34</v>
      </c>
      <c r="DE35" s="164">
        <v>152.4</v>
      </c>
      <c r="DF35" s="164">
        <v>152.9</v>
      </c>
      <c r="DG35" s="164">
        <v>153.6</v>
      </c>
      <c r="DH35" s="164">
        <v>153.47</v>
      </c>
      <c r="DI35" s="164">
        <v>153.72</v>
      </c>
      <c r="DJ35" s="75">
        <v>154.1</v>
      </c>
      <c r="DK35" s="75">
        <v>155.19999999999999</v>
      </c>
      <c r="DL35" s="164">
        <v>155.69999999999999</v>
      </c>
      <c r="DM35" s="75">
        <v>156.4</v>
      </c>
      <c r="DN35" s="75">
        <v>156.1</v>
      </c>
      <c r="DO35" s="164">
        <v>156.4</v>
      </c>
      <c r="DP35" s="164">
        <v>155.5</v>
      </c>
      <c r="DQ35" s="164">
        <v>155.6</v>
      </c>
      <c r="DR35" s="164">
        <v>155.6</v>
      </c>
      <c r="DS35" s="164">
        <v>158.41</v>
      </c>
      <c r="DT35" s="164">
        <v>157.69999999999999</v>
      </c>
      <c r="DU35" s="164">
        <v>157.88</v>
      </c>
      <c r="DV35" s="75">
        <v>157.66</v>
      </c>
      <c r="DW35" s="75">
        <v>156.88</v>
      </c>
      <c r="DX35" s="164">
        <v>157.045829296112</v>
      </c>
      <c r="DY35" s="75">
        <v>158.97792580000001</v>
      </c>
      <c r="DZ35" s="75">
        <v>158.46050980000001</v>
      </c>
      <c r="EA35" s="164">
        <v>158.56361390000001</v>
      </c>
      <c r="EB35" s="164">
        <v>157.99558160000001</v>
      </c>
      <c r="EC35" s="164">
        <v>158.26079849999999</v>
      </c>
      <c r="ED35" s="164">
        <v>157.91294569999999</v>
      </c>
      <c r="EE35" s="164">
        <v>157.1900249</v>
      </c>
      <c r="EF35" s="164">
        <v>157.86722900000001</v>
      </c>
      <c r="EG35" s="75">
        <v>157.92137384414599</v>
      </c>
      <c r="EH35" s="75">
        <v>157.34599829999999</v>
      </c>
      <c r="EI35" s="75">
        <v>156.82505369186401</v>
      </c>
      <c r="EJ35" s="164">
        <v>157.0832729</v>
      </c>
      <c r="EK35" s="75">
        <v>158.22745560000001</v>
      </c>
      <c r="EL35" s="75"/>
      <c r="EM35" s="164"/>
      <c r="EN35" s="164"/>
      <c r="EO35" s="164"/>
      <c r="EP35" s="164"/>
      <c r="EQ35" s="164"/>
      <c r="ER35" s="164"/>
      <c r="ES35" s="75"/>
      <c r="ET35" s="374"/>
      <c r="EU35" s="193">
        <f t="shared" si="35"/>
        <v>7.2839244998950115E-3</v>
      </c>
      <c r="EV35" s="421">
        <f t="shared" si="32"/>
        <v>1.6465430877093319E-3</v>
      </c>
      <c r="EW35" s="393">
        <f>SUM(EW23:EW34)</f>
        <v>99.997668751369119</v>
      </c>
      <c r="EX35" s="156"/>
      <c r="EY35" s="155"/>
      <c r="EZ35" s="271">
        <f t="shared" si="37"/>
        <v>1.9381908123221603E-3</v>
      </c>
      <c r="FA35" s="422">
        <f t="shared" si="33"/>
        <v>-5.3070773369355414E-3</v>
      </c>
      <c r="FB35" s="390">
        <f t="shared" si="42"/>
        <v>100</v>
      </c>
      <c r="FC35" s="156"/>
      <c r="FD35" s="155"/>
      <c r="FE35" s="201">
        <f t="shared" si="38"/>
        <v>156.97947959134268</v>
      </c>
      <c r="FF35" s="201">
        <f t="shared" si="39"/>
        <v>157.80448814466749</v>
      </c>
      <c r="FG35" s="195">
        <f>FF35/FE35-1</f>
        <v>5.2555184631297713E-3</v>
      </c>
      <c r="FH35" s="195">
        <f>SUM(FH23:FH34)</f>
        <v>5.2296666296481817E-3</v>
      </c>
      <c r="FI35" s="277">
        <f>SUM(FI23:FI34)</f>
        <v>100.00000000000007</v>
      </c>
      <c r="FJ35" s="267"/>
      <c r="FK35" s="267"/>
      <c r="FL35" s="125"/>
      <c r="FM35" s="290"/>
      <c r="FN35" s="266"/>
      <c r="FO35" s="6"/>
      <c r="FP35" s="6"/>
      <c r="FQ35" s="6"/>
    </row>
    <row r="36" spans="3:175" ht="15.75" thickBot="1">
      <c r="C36" s="3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67"/>
      <c r="P36" s="56" t="s">
        <v>50</v>
      </c>
      <c r="Q36" s="62"/>
      <c r="R36" s="53">
        <f>R35/N35-1</f>
        <v>2.7400874610015613E-2</v>
      </c>
      <c r="S36" s="59">
        <f t="shared" ref="S36:AX36" si="44">S35/R35-1</f>
        <v>2.5346902676299798E-3</v>
      </c>
      <c r="T36" s="59">
        <f t="shared" si="44"/>
        <v>-5.9754278057388976E-3</v>
      </c>
      <c r="U36" s="59">
        <f t="shared" si="44"/>
        <v>-2.4883337278522877E-3</v>
      </c>
      <c r="V36" s="59">
        <f t="shared" si="44"/>
        <v>-1.0823954702070537E-2</v>
      </c>
      <c r="W36" s="59">
        <f t="shared" si="44"/>
        <v>-3.7572301635602212E-3</v>
      </c>
      <c r="X36" s="59">
        <f t="shared" si="44"/>
        <v>7.2869857308874852E-3</v>
      </c>
      <c r="Y36" s="59">
        <f t="shared" si="44"/>
        <v>1.3321561884549471E-3</v>
      </c>
      <c r="Z36" s="59">
        <f t="shared" si="44"/>
        <v>3.6318971643851672E-3</v>
      </c>
      <c r="AA36" s="59">
        <f t="shared" si="44"/>
        <v>-2.7012170244209432E-3</v>
      </c>
      <c r="AB36" s="59">
        <f t="shared" si="44"/>
        <v>-1.8672112423889775E-2</v>
      </c>
      <c r="AC36" s="59">
        <f t="shared" si="44"/>
        <v>2.3213351975617247E-2</v>
      </c>
      <c r="AD36" s="59">
        <f t="shared" si="44"/>
        <v>3.3763521392915496E-3</v>
      </c>
      <c r="AE36" s="59">
        <f t="shared" si="44"/>
        <v>-1.1045655375552244E-3</v>
      </c>
      <c r="AF36" s="59">
        <f t="shared" si="44"/>
        <v>-4.7917434574272777E-3</v>
      </c>
      <c r="AG36" s="59">
        <f t="shared" si="44"/>
        <v>2.0000000000000018E-3</v>
      </c>
      <c r="AH36" s="59">
        <f t="shared" si="44"/>
        <v>-3.1049013084942789E-3</v>
      </c>
      <c r="AI36" s="59">
        <f t="shared" si="44"/>
        <v>-2.5954764553206555E-3</v>
      </c>
      <c r="AJ36" s="59">
        <f t="shared" si="44"/>
        <v>-5.9479553903346583E-3</v>
      </c>
      <c r="AK36" s="59">
        <f t="shared" si="44"/>
        <v>-4.6372475691845993E-3</v>
      </c>
      <c r="AL36" s="59">
        <f t="shared" si="44"/>
        <v>7.5142771265390707E-4</v>
      </c>
      <c r="AM36" s="59">
        <f t="shared" si="44"/>
        <v>3.0034539720680264E-3</v>
      </c>
      <c r="AN36" s="59">
        <f t="shared" si="44"/>
        <v>-9.2828267704746503E-3</v>
      </c>
      <c r="AO36" s="59">
        <f t="shared" si="44"/>
        <v>-6.0450355145846846E-4</v>
      </c>
      <c r="AP36" s="59">
        <f t="shared" si="44"/>
        <v>-5.7462573718433108E-3</v>
      </c>
      <c r="AQ36" s="59">
        <f t="shared" si="44"/>
        <v>-3.8022813688213253E-3</v>
      </c>
      <c r="AR36" s="59">
        <f t="shared" si="44"/>
        <v>-3.0534351145038441E-3</v>
      </c>
      <c r="AS36" s="59">
        <f t="shared" si="44"/>
        <v>1.940857580398192E-2</v>
      </c>
      <c r="AT36" s="59">
        <f t="shared" si="44"/>
        <v>9.943729195891482E-3</v>
      </c>
      <c r="AU36" s="59">
        <f t="shared" si="44"/>
        <v>2.6780730808650954E-3</v>
      </c>
      <c r="AV36" s="59">
        <f t="shared" si="44"/>
        <v>7.2786190367379877E-3</v>
      </c>
      <c r="AW36" s="59">
        <f t="shared" si="44"/>
        <v>-2.2091310751105597E-3</v>
      </c>
      <c r="AX36" s="59">
        <f t="shared" si="44"/>
        <v>1.4760147601475815E-3</v>
      </c>
      <c r="AY36" s="59">
        <f t="shared" ref="AY36:CD36" si="45">AY35/AX35-1</f>
        <v>8.6219602063375422E-3</v>
      </c>
      <c r="AZ36" s="59">
        <f t="shared" si="45"/>
        <v>-5.2604661357492644E-3</v>
      </c>
      <c r="BA36" s="59">
        <f t="shared" si="45"/>
        <v>-4.6272493573263906E-3</v>
      </c>
      <c r="BB36" s="59">
        <f t="shared" si="45"/>
        <v>-9.7402597402599378E-3</v>
      </c>
      <c r="BC36" s="59">
        <f t="shared" si="45"/>
        <v>2.9806259314455463E-3</v>
      </c>
      <c r="BD36" s="59">
        <f t="shared" si="45"/>
        <v>-5.3491827637444089E-3</v>
      </c>
      <c r="BE36" s="59">
        <f t="shared" si="45"/>
        <v>-1.8524051389303797E-2</v>
      </c>
      <c r="BF36" s="59">
        <f t="shared" si="45"/>
        <v>-4.5662100456620447E-3</v>
      </c>
      <c r="BG36" s="59">
        <f t="shared" si="45"/>
        <v>-1.52905198776776E-3</v>
      </c>
      <c r="BH36" s="59">
        <f t="shared" si="45"/>
        <v>-3.8284839203674981E-3</v>
      </c>
      <c r="BI36" s="59">
        <f t="shared" si="45"/>
        <v>6.9177555726365192E-3</v>
      </c>
      <c r="BJ36" s="59">
        <f t="shared" si="45"/>
        <v>3.8167938931297218E-3</v>
      </c>
      <c r="BK36" s="59">
        <f t="shared" si="45"/>
        <v>6.1909941491512521E-2</v>
      </c>
      <c r="BL36" s="59">
        <f t="shared" si="45"/>
        <v>9.6071694905590643E-3</v>
      </c>
      <c r="BM36" s="59">
        <f t="shared" si="45"/>
        <v>4.6881776157374766E-3</v>
      </c>
      <c r="BN36" s="59">
        <f t="shared" si="45"/>
        <v>5.3396981977762437E-3</v>
      </c>
      <c r="BO36" s="59">
        <f t="shared" si="45"/>
        <v>1.0533707865167941E-3</v>
      </c>
      <c r="BP36" s="59">
        <f t="shared" si="45"/>
        <v>1.9642230796212967E-3</v>
      </c>
      <c r="BQ36" s="59">
        <f t="shared" si="45"/>
        <v>9.8018623538465022E-4</v>
      </c>
      <c r="BR36" s="59">
        <f t="shared" si="45"/>
        <v>1.6087291040076668E-3</v>
      </c>
      <c r="BS36" s="59">
        <f t="shared" si="45"/>
        <v>3.212290502793369E-3</v>
      </c>
      <c r="BT36" s="59">
        <f t="shared" si="45"/>
        <v>-4.5245719058889522E-3</v>
      </c>
      <c r="BU36" s="59">
        <f t="shared" si="45"/>
        <v>-9.6496748479126815E-3</v>
      </c>
      <c r="BV36" s="59">
        <f t="shared" si="45"/>
        <v>-8.049142130904352E-3</v>
      </c>
      <c r="BW36" s="59">
        <f t="shared" si="45"/>
        <v>-7.8297387714443278E-4</v>
      </c>
      <c r="BX36" s="59">
        <f t="shared" si="45"/>
        <v>-7.0522866505200454E-3</v>
      </c>
      <c r="BY36" s="59">
        <f t="shared" si="45"/>
        <v>-2.3674582107754416E-3</v>
      </c>
      <c r="BZ36" s="59">
        <f t="shared" si="45"/>
        <v>6.3282036530993846E-3</v>
      </c>
      <c r="CA36" s="59">
        <f t="shared" si="45"/>
        <v>-7.4317564670572933E-3</v>
      </c>
      <c r="CB36" s="59">
        <f t="shared" si="45"/>
        <v>-2.3758099352052531E-3</v>
      </c>
      <c r="CC36" s="59">
        <f t="shared" si="45"/>
        <v>-4.6186043155083123E-3</v>
      </c>
      <c r="CD36" s="59">
        <f t="shared" si="45"/>
        <v>1.522511418835526E-3</v>
      </c>
      <c r="CE36" s="59">
        <f t="shared" ref="CE36:DJ36" si="46">CE35/CD35-1</f>
        <v>1.7373678876502208E-3</v>
      </c>
      <c r="CF36" s="59">
        <f t="shared" si="46"/>
        <v>1.459748518572046E-2</v>
      </c>
      <c r="CG36" s="59">
        <f t="shared" si="46"/>
        <v>8.5470085470085166E-4</v>
      </c>
      <c r="CH36" s="59">
        <f t="shared" si="46"/>
        <v>5.6219755194990562E-3</v>
      </c>
      <c r="CI36" s="59">
        <f t="shared" si="46"/>
        <v>1.556860802490978E-2</v>
      </c>
      <c r="CJ36" s="59">
        <f t="shared" si="46"/>
        <v>6.968155529252229E-5</v>
      </c>
      <c r="CK36" s="59">
        <f t="shared" si="46"/>
        <v>2.7173913043476716E-3</v>
      </c>
      <c r="CL36" s="59">
        <f t="shared" si="46"/>
        <v>1.1326523521645537E-2</v>
      </c>
      <c r="CM36" s="59">
        <f t="shared" si="46"/>
        <v>-2.7483853236220934E-4</v>
      </c>
      <c r="CN36" s="59">
        <f t="shared" si="46"/>
        <v>9.4158075601373792E-3</v>
      </c>
      <c r="CO36" s="59">
        <f t="shared" si="46"/>
        <v>8.5109280315924796E-3</v>
      </c>
      <c r="CP36" s="59">
        <f t="shared" si="46"/>
        <v>3.2406157169861949E-3</v>
      </c>
      <c r="CQ36" s="59">
        <f t="shared" si="46"/>
        <v>3.7012113055181484E-3</v>
      </c>
      <c r="CR36" s="59">
        <f t="shared" si="46"/>
        <v>-1.6091183372444195E-3</v>
      </c>
      <c r="CS36" s="59">
        <f t="shared" si="46"/>
        <v>9.4688066617418798E-3</v>
      </c>
      <c r="CT36" s="59">
        <f t="shared" si="46"/>
        <v>1.5965939329432022E-3</v>
      </c>
      <c r="CU36" s="59">
        <f t="shared" si="46"/>
        <v>6.0441020191286388E-3</v>
      </c>
      <c r="CV36" s="59">
        <f t="shared" si="46"/>
        <v>3.5650623885916666E-3</v>
      </c>
      <c r="CW36" s="59">
        <f t="shared" si="46"/>
        <v>7.2363660285512665E-4</v>
      </c>
      <c r="CX36" s="59">
        <f t="shared" si="46"/>
        <v>-4.1414672626872706E-3</v>
      </c>
      <c r="CY36" s="59">
        <f t="shared" si="46"/>
        <v>-1.1089840913591664E-2</v>
      </c>
      <c r="CZ36" s="59">
        <f t="shared" si="46"/>
        <v>8.6109071490554356E-3</v>
      </c>
      <c r="DA36" s="59">
        <f t="shared" si="46"/>
        <v>-7.9417604235604289E-3</v>
      </c>
      <c r="DB36" s="59">
        <f t="shared" si="46"/>
        <v>-1.4009339559706402E-2</v>
      </c>
      <c r="DC36" s="59">
        <f t="shared" si="46"/>
        <v>-1.2922868741542803E-2</v>
      </c>
      <c r="DD36" s="59">
        <f t="shared" si="46"/>
        <v>3.0502433340187984E-2</v>
      </c>
      <c r="DE36" s="59">
        <f t="shared" si="46"/>
        <v>1.370227484368769E-2</v>
      </c>
      <c r="DF36" s="59">
        <f t="shared" si="46"/>
        <v>3.2808398950130435E-3</v>
      </c>
      <c r="DG36" s="59">
        <f t="shared" si="46"/>
        <v>4.5781556572923598E-3</v>
      </c>
      <c r="DH36" s="59">
        <f t="shared" si="46"/>
        <v>-8.4635416666667407E-4</v>
      </c>
      <c r="DI36" s="59">
        <f t="shared" si="46"/>
        <v>1.6289828631002035E-3</v>
      </c>
      <c r="DJ36" s="59">
        <f t="shared" si="46"/>
        <v>2.4720270621909624E-3</v>
      </c>
      <c r="DK36" s="59">
        <f t="shared" ref="DK36:EP36" si="47">DK35/DJ35-1</f>
        <v>7.1382219338091968E-3</v>
      </c>
      <c r="DL36" s="59">
        <f t="shared" si="47"/>
        <v>3.221649484536071E-3</v>
      </c>
      <c r="DM36" s="59">
        <f t="shared" si="47"/>
        <v>4.4958253050739749E-3</v>
      </c>
      <c r="DN36" s="59">
        <f t="shared" si="47"/>
        <v>-1.9181585677749968E-3</v>
      </c>
      <c r="DO36" s="59">
        <f t="shared" si="47"/>
        <v>1.9218449711724261E-3</v>
      </c>
      <c r="DP36" s="59">
        <f t="shared" si="47"/>
        <v>-5.7544757033248795E-3</v>
      </c>
      <c r="DQ36" s="59">
        <f t="shared" si="47"/>
        <v>6.430868167202064E-4</v>
      </c>
      <c r="DR36" s="59">
        <f t="shared" si="47"/>
        <v>0</v>
      </c>
      <c r="DS36" s="59">
        <f t="shared" si="47"/>
        <v>1.8059125964010381E-2</v>
      </c>
      <c r="DT36" s="59">
        <f t="shared" si="47"/>
        <v>-4.482040275235244E-3</v>
      </c>
      <c r="DU36" s="59">
        <f t="shared" si="47"/>
        <v>1.1414077362079666E-3</v>
      </c>
      <c r="DV36" s="59">
        <f t="shared" si="47"/>
        <v>-1.3934633899164162E-3</v>
      </c>
      <c r="DW36" s="59">
        <f t="shared" si="47"/>
        <v>-4.9473550678675871E-3</v>
      </c>
      <c r="DX36" s="59">
        <f t="shared" si="47"/>
        <v>1.0570454877103508E-3</v>
      </c>
      <c r="DY36" s="59">
        <f t="shared" si="47"/>
        <v>1.2302755906016483E-2</v>
      </c>
      <c r="DZ36" s="59">
        <f t="shared" si="47"/>
        <v>-3.2546405256974609E-3</v>
      </c>
      <c r="EA36" s="59">
        <f t="shared" si="47"/>
        <v>6.5066116554923781E-4</v>
      </c>
      <c r="EB36" s="59">
        <f t="shared" si="47"/>
        <v>-3.5823622206179184E-3</v>
      </c>
      <c r="EC36" s="59">
        <f t="shared" si="47"/>
        <v>1.6786349169652937E-3</v>
      </c>
      <c r="ED36" s="59">
        <f t="shared" si="47"/>
        <v>-2.1979719759849248E-3</v>
      </c>
      <c r="EE36" s="59">
        <f t="shared" si="47"/>
        <v>-4.5779704557813439E-3</v>
      </c>
      <c r="EF36" s="59">
        <f t="shared" si="47"/>
        <v>4.3081874974626455E-3</v>
      </c>
      <c r="EG36" s="59">
        <f t="shared" si="47"/>
        <v>3.4297709847042057E-4</v>
      </c>
      <c r="EH36" s="59">
        <f t="shared" si="47"/>
        <v>-3.6434304625151404E-3</v>
      </c>
      <c r="EI36" s="59">
        <f t="shared" si="47"/>
        <v>-3.3108220975708313E-3</v>
      </c>
      <c r="EJ36" s="59">
        <f t="shared" si="47"/>
        <v>1.6465430877092846E-3</v>
      </c>
      <c r="EK36" s="59">
        <f t="shared" si="47"/>
        <v>7.2839244998950115E-3</v>
      </c>
      <c r="EL36" s="59">
        <f t="shared" si="47"/>
        <v>-1</v>
      </c>
      <c r="EM36" s="59" t="e">
        <f t="shared" si="47"/>
        <v>#DIV/0!</v>
      </c>
      <c r="EN36" s="59" t="e">
        <f t="shared" si="47"/>
        <v>#DIV/0!</v>
      </c>
      <c r="EO36" s="59" t="e">
        <f t="shared" si="47"/>
        <v>#DIV/0!</v>
      </c>
      <c r="EP36" s="59" t="e">
        <f t="shared" si="47"/>
        <v>#DIV/0!</v>
      </c>
      <c r="EQ36" s="59" t="e">
        <f t="shared" ref="EQ36:ES36" si="48">EQ35/EP35-1</f>
        <v>#DIV/0!</v>
      </c>
      <c r="ER36" s="59" t="e">
        <f t="shared" si="48"/>
        <v>#DIV/0!</v>
      </c>
      <c r="ES36" s="59" t="e">
        <f t="shared" si="48"/>
        <v>#DIV/0!</v>
      </c>
      <c r="ET36" s="372"/>
      <c r="EU36" s="192"/>
      <c r="EV36" s="208"/>
      <c r="EW36" s="209"/>
      <c r="EX36" s="6"/>
      <c r="EY36" s="6"/>
      <c r="EZ36" s="271"/>
      <c r="FA36" s="271"/>
      <c r="FB36" s="271"/>
      <c r="FC36" s="6"/>
      <c r="FD36" s="6"/>
      <c r="FE36" s="192"/>
      <c r="FF36" s="193"/>
      <c r="FG36" s="193"/>
      <c r="FH36" s="193"/>
      <c r="FI36" s="194"/>
      <c r="FJ36" s="6"/>
      <c r="FK36" s="6"/>
      <c r="FL36" s="6"/>
      <c r="FM36" s="6"/>
      <c r="FN36" s="6"/>
      <c r="FO36" s="6"/>
      <c r="FP36" s="6"/>
      <c r="FQ36" s="6"/>
    </row>
    <row r="37" spans="3:175" ht="15.75" thickBot="1">
      <c r="C37" s="33"/>
      <c r="D37" s="22"/>
      <c r="E37" s="1"/>
      <c r="F37" s="21"/>
      <c r="G37" s="21"/>
      <c r="N37" s="22"/>
      <c r="O37" s="68"/>
      <c r="P37" s="60" t="s">
        <v>51</v>
      </c>
      <c r="Q37" s="70"/>
      <c r="R37" s="61">
        <f t="shared" ref="R37:AC37" si="49">R35/C35-1</f>
        <v>2.1681013860063603E-2</v>
      </c>
      <c r="S37" s="61">
        <f t="shared" si="49"/>
        <v>2.3503414843354165E-2</v>
      </c>
      <c r="T37" s="61">
        <f t="shared" si="49"/>
        <v>1.5865647977191921E-2</v>
      </c>
      <c r="U37" s="61">
        <f t="shared" si="49"/>
        <v>1.714165592515049E-2</v>
      </c>
      <c r="V37" s="61">
        <f t="shared" si="49"/>
        <v>6.1321607158275615E-3</v>
      </c>
      <c r="W37" s="61">
        <f t="shared" si="49"/>
        <v>2.3518906130579609E-3</v>
      </c>
      <c r="X37" s="61">
        <f t="shared" si="49"/>
        <v>2.0798603922021153E-2</v>
      </c>
      <c r="Y37" s="61">
        <f t="shared" si="49"/>
        <v>1.7549351298507654E-2</v>
      </c>
      <c r="Z37" s="61">
        <f t="shared" si="49"/>
        <v>1.6025003377297953E-2</v>
      </c>
      <c r="AA37" s="61">
        <f t="shared" si="49"/>
        <v>1.8273069381788742E-2</v>
      </c>
      <c r="AB37" s="61">
        <f t="shared" si="49"/>
        <v>-2.3091734697687771E-3</v>
      </c>
      <c r="AC37" s="61">
        <f t="shared" si="49"/>
        <v>2.0245498731743972E-2</v>
      </c>
      <c r="AD37" s="61">
        <f>AVERAGE(S35:AD35)/AVERAGE(R35,D35:N35)-1</f>
        <v>1.2625263043693158E-2</v>
      </c>
      <c r="AE37" s="61">
        <f>AVERAGE(T35:AE35)/AVERAGE(R35:S35,E35:O35)-1</f>
        <v>1.0023663310041897E-2</v>
      </c>
      <c r="AF37" s="61">
        <f>AVERAGE(U35:AF35)/AVERAGE(R35:T35,F35:P35)-1</f>
        <v>8.174874374192731E-3</v>
      </c>
      <c r="AG37" s="61">
        <f>AVERAGE(V35:AG35)/AVERAGE(R35:U35,G35:N35)-1</f>
        <v>6.6081141631000317E-3</v>
      </c>
      <c r="AH37" s="61">
        <f>AVERAGE(W35:AH35)/AVERAGE(R35:V35,H35:N35)-1</f>
        <v>6.6149595509505943E-3</v>
      </c>
      <c r="AI37" s="61">
        <f>AVERAGE(X35:AI35)/AVERAGE(R35:W35,I35:N35)-1</f>
        <v>7.0328813076285801E-3</v>
      </c>
      <c r="AJ37" s="61">
        <f>AVERAGE(Y35:AJ35)/AVERAGE(R35:X35,J35:N35)-1</f>
        <v>4.8295903673447604E-3</v>
      </c>
      <c r="AK37" s="61">
        <f>AVERAGE(Z35:AK35)/AVERAGE(R35:Y35,K35:N35)-1</f>
        <v>2.397710273441378E-3</v>
      </c>
      <c r="AL37" s="61">
        <f>AVERAGE(AA35:AL35)/AVERAGE(R35:Z35,L35:N35)-1</f>
        <v>-1.5002966261146167E-4</v>
      </c>
      <c r="AM37" s="61">
        <f>AVERAGE(AB35:AM35)/AVERAGE(R35:AA35,M35:N35)-1</f>
        <v>-2.3948222427374599E-3</v>
      </c>
      <c r="AN37" s="61">
        <f>AVERAGE(AC35:AN35)/AVERAGE(R35:AB35,N35)-1</f>
        <v>-2.1640564928949724E-3</v>
      </c>
      <c r="AO37" s="61">
        <f t="shared" ref="AO37:BT37" si="50">AVERAGE(AD35:AO35)/AVERAGE(R35:AC35)-1</f>
        <v>-5.7247753081807184E-3</v>
      </c>
      <c r="AP37" s="61">
        <f t="shared" si="50"/>
        <v>-8.0799115347347517E-3</v>
      </c>
      <c r="AQ37" s="61">
        <f t="shared" si="50"/>
        <v>-1.034972292065095E-2</v>
      </c>
      <c r="AR37" s="61">
        <f t="shared" si="50"/>
        <v>-1.2569324249989355E-2</v>
      </c>
      <c r="AS37" s="61">
        <f t="shared" si="50"/>
        <v>-1.3760350600904303E-2</v>
      </c>
      <c r="AT37" s="61">
        <f t="shared" si="50"/>
        <v>-1.4510671923111174E-2</v>
      </c>
      <c r="AU37" s="61">
        <f t="shared" si="50"/>
        <v>-1.4914746475022889E-2</v>
      </c>
      <c r="AV37" s="61">
        <f t="shared" si="50"/>
        <v>-1.3137093488613028E-2</v>
      </c>
      <c r="AW37" s="61">
        <f t="shared" si="50"/>
        <v>-1.0670529213015589E-2</v>
      </c>
      <c r="AX37" s="61">
        <f t="shared" si="50"/>
        <v>-7.8979598801748319E-3</v>
      </c>
      <c r="AY37" s="61">
        <f t="shared" si="50"/>
        <v>-5.1131165964849457E-3</v>
      </c>
      <c r="AZ37" s="61">
        <f t="shared" si="50"/>
        <v>-2.7916465314403727E-3</v>
      </c>
      <c r="BA37" s="61">
        <f t="shared" si="50"/>
        <v>1.1447120015413148E-3</v>
      </c>
      <c r="BB37" s="61">
        <f t="shared" si="50"/>
        <v>5.5093942962536335E-3</v>
      </c>
      <c r="BC37" s="61">
        <f t="shared" si="50"/>
        <v>1.068081561746248E-2</v>
      </c>
      <c r="BD37" s="61">
        <f t="shared" si="50"/>
        <v>1.552271627837043E-2</v>
      </c>
      <c r="BE37" s="61">
        <f t="shared" si="50"/>
        <v>1.5794798845943925E-2</v>
      </c>
      <c r="BF37" s="61">
        <f t="shared" si="50"/>
        <v>1.3748114694610791E-2</v>
      </c>
      <c r="BG37" s="61">
        <f t="shared" si="50"/>
        <v>1.0898186747388072E-2</v>
      </c>
      <c r="BH37" s="61">
        <f t="shared" si="50"/>
        <v>5.9958674708469051E-3</v>
      </c>
      <c r="BI37" s="61">
        <f t="shared" si="50"/>
        <v>1.6568416066224945E-3</v>
      </c>
      <c r="BJ37" s="61">
        <f t="shared" si="50"/>
        <v>-2.5439508608755546E-3</v>
      </c>
      <c r="BK37" s="61">
        <f t="shared" si="50"/>
        <v>-2.8622044755899356E-3</v>
      </c>
      <c r="BL37" s="61">
        <f t="shared" si="50"/>
        <v>-2.2193237307127633E-3</v>
      </c>
      <c r="BM37" s="61">
        <f t="shared" si="50"/>
        <v>-4.3732015575370653E-4</v>
      </c>
      <c r="BN37" s="61">
        <f t="shared" si="50"/>
        <v>2.9716178253536008E-3</v>
      </c>
      <c r="BO37" s="61">
        <f t="shared" si="50"/>
        <v>5.6545847712163866E-3</v>
      </c>
      <c r="BP37" s="61">
        <f t="shared" si="50"/>
        <v>9.1417753709337468E-3</v>
      </c>
      <c r="BQ37" s="61">
        <f t="shared" si="50"/>
        <v>1.7369980214577474E-2</v>
      </c>
      <c r="BR37" s="61">
        <f t="shared" si="50"/>
        <v>2.7351270303556552E-2</v>
      </c>
      <c r="BS37" s="61">
        <f t="shared" si="50"/>
        <v>3.8148214455793861E-2</v>
      </c>
      <c r="BT37" s="61">
        <f t="shared" si="50"/>
        <v>4.9876371348125392E-2</v>
      </c>
      <c r="BU37" s="61">
        <f t="shared" ref="BU37:CZ37" si="51">AVERAGE(BJ35:BU35)/AVERAGE(AX35:BI35)-1</f>
        <v>5.9467982941600273E-2</v>
      </c>
      <c r="BV37" s="61">
        <f t="shared" si="51"/>
        <v>6.7885618652260948E-2</v>
      </c>
      <c r="BW37" s="61">
        <f t="shared" si="51"/>
        <v>6.6497317653950283E-2</v>
      </c>
      <c r="BX37" s="61">
        <f t="shared" si="51"/>
        <v>6.2291676685453101E-2</v>
      </c>
      <c r="BY37" s="61">
        <f t="shared" si="51"/>
        <v>5.6647687211905051E-2</v>
      </c>
      <c r="BZ37" s="61">
        <f t="shared" si="51"/>
        <v>4.9774542750840922E-2</v>
      </c>
      <c r="CA37" s="61">
        <f t="shared" si="51"/>
        <v>4.2399365508930309E-2</v>
      </c>
      <c r="CB37" s="61">
        <f t="shared" si="51"/>
        <v>3.4090034871041563E-2</v>
      </c>
      <c r="CC37" s="61">
        <f t="shared" si="51"/>
        <v>2.3765662891322092E-2</v>
      </c>
      <c r="CD37" s="61">
        <f t="shared" si="51"/>
        <v>1.3066309756963879E-2</v>
      </c>
      <c r="CE37" s="61">
        <f t="shared" si="51"/>
        <v>1.9985102786592712E-3</v>
      </c>
      <c r="CF37" s="61">
        <f t="shared" si="51"/>
        <v>-7.2253628255751767E-3</v>
      </c>
      <c r="CG37" s="61">
        <f t="shared" si="51"/>
        <v>-1.4102175206630596E-2</v>
      </c>
      <c r="CH37" s="61">
        <f t="shared" si="51"/>
        <v>-1.8819586287186496E-2</v>
      </c>
      <c r="CI37" s="61">
        <f t="shared" si="51"/>
        <v>-1.7409609956961614E-2</v>
      </c>
      <c r="CJ37" s="61">
        <f t="shared" si="51"/>
        <v>-1.4067783943726098E-2</v>
      </c>
      <c r="CK37" s="61">
        <f t="shared" si="51"/>
        <v>-9.7204346574045752E-3</v>
      </c>
      <c r="CL37" s="61">
        <f t="shared" si="51"/>
        <v>-4.9908481499136848E-3</v>
      </c>
      <c r="CM37" s="61">
        <f t="shared" si="51"/>
        <v>1.0439644698194694E-3</v>
      </c>
      <c r="CN37" s="61">
        <f t="shared" si="51"/>
        <v>8.4732734153265543E-3</v>
      </c>
      <c r="CO37" s="61">
        <f t="shared" si="51"/>
        <v>1.7530957916211731E-2</v>
      </c>
      <c r="CP37" s="61">
        <f t="shared" si="51"/>
        <v>2.6815775385164331E-2</v>
      </c>
      <c r="CQ37" s="61">
        <f t="shared" si="51"/>
        <v>3.647766466565594E-2</v>
      </c>
      <c r="CR37" s="61">
        <f t="shared" si="51"/>
        <v>4.3180473461190916E-2</v>
      </c>
      <c r="CS37" s="61">
        <f t="shared" si="51"/>
        <v>4.9733867591650993E-2</v>
      </c>
      <c r="CT37" s="61">
        <f t="shared" si="51"/>
        <v>5.4748583315400667E-2</v>
      </c>
      <c r="CU37" s="61">
        <f t="shared" si="51"/>
        <v>5.7528116702962429E-2</v>
      </c>
      <c r="CV37" s="61">
        <f t="shared" si="51"/>
        <v>5.9981668630741725E-2</v>
      </c>
      <c r="CW37" s="61">
        <f t="shared" si="51"/>
        <v>6.1803053951561715E-2</v>
      </c>
      <c r="CX37" s="61">
        <f t="shared" si="51"/>
        <v>6.1805362498003724E-2</v>
      </c>
      <c r="CY37" s="61">
        <f t="shared" si="51"/>
        <v>6.0215763332017502E-2</v>
      </c>
      <c r="CZ37" s="61">
        <f t="shared" si="51"/>
        <v>5.7536366994423771E-2</v>
      </c>
      <c r="DA37" s="61">
        <f t="shared" ref="DA37:EF37" si="52">AVERAGE(CP35:DA35)/AVERAGE(CD35:CO35)-1</f>
        <v>5.2292914927843714E-2</v>
      </c>
      <c r="DB37" s="61">
        <f t="shared" si="52"/>
        <v>4.5452965507652765E-2</v>
      </c>
      <c r="DC37" s="61">
        <f t="shared" si="52"/>
        <v>3.7093756296957547E-2</v>
      </c>
      <c r="DD37" s="61">
        <f t="shared" si="52"/>
        <v>3.2856668156245439E-2</v>
      </c>
      <c r="DE37" s="61">
        <f t="shared" si="52"/>
        <v>2.8275013388329828E-2</v>
      </c>
      <c r="DF37" s="61">
        <f t="shared" si="52"/>
        <v>2.4210687386300167E-2</v>
      </c>
      <c r="DG37" s="61">
        <f t="shared" si="52"/>
        <v>2.0812764108842474E-2</v>
      </c>
      <c r="DH37" s="61">
        <f t="shared" si="52"/>
        <v>1.6766238433204572E-2</v>
      </c>
      <c r="DI37" s="61">
        <f t="shared" si="52"/>
        <v>1.2994852361709608E-2</v>
      </c>
      <c r="DJ37" s="61">
        <f t="shared" si="52"/>
        <v>1.1091180533891798E-2</v>
      </c>
      <c r="DK37" s="61">
        <f t="shared" si="52"/>
        <v>1.1664804966017073E-2</v>
      </c>
      <c r="DL37" s="61">
        <f t="shared" si="52"/>
        <v>1.1842586740294925E-2</v>
      </c>
      <c r="DM37" s="61">
        <f t="shared" si="52"/>
        <v>1.4445232187167756E-2</v>
      </c>
      <c r="DN37" s="61">
        <f t="shared" si="52"/>
        <v>1.9494192747584016E-2</v>
      </c>
      <c r="DO37" s="61">
        <f t="shared" si="52"/>
        <v>2.7173611342415249E-2</v>
      </c>
      <c r="DP37" s="61">
        <f t="shared" si="52"/>
        <v>2.9221049361829898E-2</v>
      </c>
      <c r="DQ37" s="61">
        <f t="shared" si="52"/>
        <v>2.9807910731401988E-2</v>
      </c>
      <c r="DR37" s="61">
        <f t="shared" si="52"/>
        <v>2.9968515352223779E-2</v>
      </c>
      <c r="DS37" s="61">
        <f t="shared" si="52"/>
        <v>3.1414422779325379E-2</v>
      </c>
      <c r="DT37" s="61">
        <f t="shared" si="52"/>
        <v>3.2918788173313729E-2</v>
      </c>
      <c r="DU37" s="61">
        <f t="shared" si="52"/>
        <v>3.4302203683473032E-2</v>
      </c>
      <c r="DV37" s="61">
        <f t="shared" si="52"/>
        <v>3.4776284689509218E-2</v>
      </c>
      <c r="DW37" s="61">
        <f t="shared" si="52"/>
        <v>3.2635325913800139E-2</v>
      </c>
      <c r="DX37" s="61">
        <f t="shared" si="52"/>
        <v>3.0769980217264514E-2</v>
      </c>
      <c r="DY37" s="61">
        <f t="shared" si="52"/>
        <v>2.8519347370551396E-2</v>
      </c>
      <c r="DZ37" s="61">
        <f t="shared" si="52"/>
        <v>2.5162388111941603E-2</v>
      </c>
      <c r="EA37" s="61">
        <f t="shared" si="52"/>
        <v>2.0508708606633341E-2</v>
      </c>
      <c r="EB37" s="61">
        <f t="shared" si="52"/>
        <v>1.9015710349348014E-2</v>
      </c>
      <c r="EC37" s="61">
        <f t="shared" si="52"/>
        <v>1.8692874495538137E-2</v>
      </c>
      <c r="ED37" s="61">
        <f t="shared" si="52"/>
        <v>1.8457821625834425E-2</v>
      </c>
      <c r="EE37" s="61">
        <f t="shared" si="52"/>
        <v>1.5179096289846594E-2</v>
      </c>
      <c r="EF37" s="61">
        <f t="shared" si="52"/>
        <v>1.2972663235786275E-2</v>
      </c>
      <c r="EG37" s="61">
        <f t="shared" ref="EG37:ES37" si="53">AVERAGE(DV35:EG35)/AVERAGE(DJ35:DU35)-1</f>
        <v>1.0746793880399563E-2</v>
      </c>
      <c r="EH37" s="61">
        <f t="shared" si="53"/>
        <v>8.6637545671315319E-3</v>
      </c>
      <c r="EI37" s="61">
        <f t="shared" si="53"/>
        <v>7.7330845513274848E-3</v>
      </c>
      <c r="EJ37" s="61">
        <f t="shared" si="53"/>
        <v>7.0320373214913801E-3</v>
      </c>
      <c r="EK37" s="61">
        <f t="shared" si="53"/>
        <v>5.2555184631297713E-3</v>
      </c>
      <c r="EL37" s="61">
        <f t="shared" si="53"/>
        <v>3.6179848587480912E-3</v>
      </c>
      <c r="EM37" s="61">
        <f t="shared" si="53"/>
        <v>1.9477017066178437E-3</v>
      </c>
      <c r="EN37" s="61">
        <f t="shared" si="53"/>
        <v>3.9070934058194062E-4</v>
      </c>
      <c r="EO37" s="61">
        <f t="shared" si="53"/>
        <v>-1.5179972468508662E-3</v>
      </c>
      <c r="EP37" s="61">
        <f t="shared" si="53"/>
        <v>-3.0674322913019081E-3</v>
      </c>
      <c r="EQ37" s="61">
        <f t="shared" si="53"/>
        <v>-2.1041992756958283E-3</v>
      </c>
      <c r="ER37" s="61">
        <f t="shared" si="53"/>
        <v>-2.6003602151233318E-3</v>
      </c>
      <c r="ES37" s="61">
        <f t="shared" si="53"/>
        <v>-3.3199830590084911E-3</v>
      </c>
      <c r="ET37" s="165"/>
      <c r="EU37" s="192"/>
      <c r="EV37" s="193"/>
      <c r="EW37" s="194"/>
      <c r="EX37" s="6"/>
      <c r="EY37" s="6"/>
      <c r="EZ37" s="271"/>
      <c r="FA37" s="271"/>
      <c r="FB37" s="271"/>
      <c r="FC37" s="6"/>
      <c r="FD37" s="6"/>
      <c r="FE37" s="192"/>
      <c r="FF37" s="193"/>
      <c r="FG37" s="193"/>
      <c r="FH37" s="193"/>
      <c r="FI37" s="194"/>
      <c r="FJ37" s="6"/>
      <c r="FK37" s="6"/>
      <c r="FL37" s="6"/>
      <c r="FM37" s="6"/>
      <c r="FN37" s="6"/>
      <c r="FO37" s="6"/>
      <c r="FP37" s="6"/>
      <c r="FQ37" s="6"/>
    </row>
    <row r="38" spans="3:175">
      <c r="C38" s="23"/>
      <c r="D38" s="23"/>
      <c r="E38" s="1"/>
      <c r="F38" s="21"/>
      <c r="G38" s="1"/>
      <c r="O38" s="4"/>
      <c r="P38" s="1"/>
      <c r="Q38" s="3"/>
      <c r="R38" s="23"/>
      <c r="S38" s="23"/>
      <c r="T38" s="1"/>
      <c r="U38" s="21"/>
      <c r="V38" s="1"/>
      <c r="AD38" s="21">
        <f t="shared" ref="AD38:AO38" si="54">AD35/$AC$35-1</f>
        <v>3.3763521392915496E-3</v>
      </c>
      <c r="AE38" s="21">
        <f t="shared" si="54"/>
        <v>2.2680571995206122E-3</v>
      </c>
      <c r="AF38" s="21">
        <f t="shared" si="54"/>
        <v>-2.5345542061535609E-3</v>
      </c>
      <c r="AG38" s="21">
        <f t="shared" si="54"/>
        <v>-5.3962331456580692E-4</v>
      </c>
      <c r="AH38" s="21">
        <f t="shared" si="54"/>
        <v>-3.6428491459246093E-3</v>
      </c>
      <c r="AI38" s="21">
        <f t="shared" si="54"/>
        <v>-6.2288706720567966E-3</v>
      </c>
      <c r="AJ38" s="21">
        <f t="shared" si="54"/>
        <v>-1.2139777017501796E-2</v>
      </c>
      <c r="AK38" s="21">
        <f t="shared" si="54"/>
        <v>-1.6720729435221515E-2</v>
      </c>
      <c r="AL38" s="21">
        <f t="shared" si="54"/>
        <v>-1.5981866142041001E-2</v>
      </c>
      <c r="AM38" s="21">
        <f t="shared" si="54"/>
        <v>-1.3026412969318391E-2</v>
      </c>
      <c r="AN38" s="21">
        <f t="shared" si="54"/>
        <v>-2.2188317804758273E-2</v>
      </c>
      <c r="AO38" s="21">
        <f t="shared" si="54"/>
        <v>-2.2779408439302817E-2</v>
      </c>
      <c r="AP38" s="21">
        <f t="shared" ref="AP38:BA38" si="55">AP35/$AO$35-1</f>
        <v>-5.7462573718433108E-3</v>
      </c>
      <c r="AQ38" s="21">
        <f t="shared" si="55"/>
        <v>-9.5266898533191702E-3</v>
      </c>
      <c r="AR38" s="21">
        <f t="shared" si="55"/>
        <v>-1.2551035838499924E-2</v>
      </c>
      <c r="AS38" s="21">
        <f t="shared" si="55"/>
        <v>6.6139422349920096E-3</v>
      </c>
      <c r="AT38" s="21">
        <f t="shared" si="55"/>
        <v>1.6623438681385494E-2</v>
      </c>
      <c r="AU38" s="21">
        <f t="shared" si="55"/>
        <v>1.9346030545894566E-2</v>
      </c>
      <c r="AV38" s="21">
        <f t="shared" si="55"/>
        <v>2.6765461968849324E-2</v>
      </c>
      <c r="AW38" s="21">
        <f t="shared" si="55"/>
        <v>2.4497202479963676E-2</v>
      </c>
      <c r="AX38" s="21">
        <f t="shared" si="55"/>
        <v>2.6009375472554108E-2</v>
      </c>
      <c r="AY38" s="21">
        <f t="shared" si="55"/>
        <v>3.4855587479207806E-2</v>
      </c>
      <c r="AZ38" s="21">
        <f t="shared" si="55"/>
        <v>2.941176470588247E-2</v>
      </c>
      <c r="BA38" s="21">
        <f t="shared" si="55"/>
        <v>2.4648419779222941E-2</v>
      </c>
      <c r="BB38" s="21">
        <f t="shared" ref="BB38:BJ38" si="56">BB35/$BA$35-1</f>
        <v>-9.7402597402599378E-3</v>
      </c>
      <c r="BC38" s="21">
        <f t="shared" si="56"/>
        <v>-6.788665879575051E-3</v>
      </c>
      <c r="BD38" s="21">
        <f t="shared" si="56"/>
        <v>-1.2101534828807714E-2</v>
      </c>
      <c r="BE38" s="21">
        <f t="shared" si="56"/>
        <v>-3.0401416765053146E-2</v>
      </c>
      <c r="BF38" s="21">
        <f t="shared" si="56"/>
        <v>-3.482880755608031E-2</v>
      </c>
      <c r="BG38" s="21">
        <f t="shared" si="56"/>
        <v>-3.6304604486422809E-2</v>
      </c>
      <c r="BH38" s="21">
        <f t="shared" si="56"/>
        <v>-3.9994096812278723E-2</v>
      </c>
      <c r="BI38" s="21">
        <f t="shared" si="56"/>
        <v>-3.3353010625737922E-2</v>
      </c>
      <c r="BJ38" s="21">
        <f t="shared" si="56"/>
        <v>-2.9663518299882008E-2</v>
      </c>
      <c r="BN38" s="21">
        <f t="shared" ref="BN38:BY38" si="57">$BM$35/BN35-1</f>
        <v>-5.3113372597822783E-3</v>
      </c>
      <c r="BO38" s="21">
        <f t="shared" si="57"/>
        <v>-6.3580107035636768E-3</v>
      </c>
      <c r="BP38" s="21">
        <f t="shared" si="57"/>
        <v>-8.305919105181081E-3</v>
      </c>
      <c r="BQ38" s="21">
        <f t="shared" si="57"/>
        <v>-9.2770121409595507E-3</v>
      </c>
      <c r="BR38" s="21">
        <f t="shared" si="57"/>
        <v>-1.0868257163358819E-2</v>
      </c>
      <c r="BS38" s="21">
        <f t="shared" si="57"/>
        <v>-1.4035461685876327E-2</v>
      </c>
      <c r="BT38" s="21">
        <f t="shared" si="57"/>
        <v>-9.5541180742114706E-3</v>
      </c>
      <c r="BU38" s="21">
        <f t="shared" si="57"/>
        <v>9.6487850081317106E-5</v>
      </c>
      <c r="BV38" s="21">
        <f t="shared" si="57"/>
        <v>8.2117273414976655E-3</v>
      </c>
      <c r="BW38" s="21">
        <f t="shared" si="57"/>
        <v>9.0017493532341675E-3</v>
      </c>
      <c r="BX38" s="21">
        <f t="shared" si="57"/>
        <v>1.6168057781813738E-2</v>
      </c>
      <c r="BY38" s="21">
        <f t="shared" si="57"/>
        <v>1.8579502187595409E-2</v>
      </c>
      <c r="BZ38" s="21">
        <f t="shared" ref="BZ38:CK38" si="58">BZ35/$BY$35-1</f>
        <v>6.3282036530993846E-3</v>
      </c>
      <c r="CA38" s="21">
        <f t="shared" si="58"/>
        <v>-1.1505824823816457E-3</v>
      </c>
      <c r="CB38" s="21">
        <f t="shared" si="58"/>
        <v>-3.5236588522939982E-3</v>
      </c>
      <c r="CC38" s="21">
        <f t="shared" si="58"/>
        <v>-8.1259887818208032E-3</v>
      </c>
      <c r="CD38" s="21">
        <f t="shared" si="58"/>
        <v>-6.6158492736949626E-3</v>
      </c>
      <c r="CE38" s="21">
        <f t="shared" si="58"/>
        <v>-4.8899755501222719E-3</v>
      </c>
      <c r="CF38" s="21">
        <f t="shared" si="58"/>
        <v>9.6361282899468659E-3</v>
      </c>
      <c r="CG38" s="21">
        <f t="shared" si="58"/>
        <v>1.0499065151733156E-2</v>
      </c>
      <c r="CH38" s="21">
        <f t="shared" si="58"/>
        <v>1.6180066158492767E-2</v>
      </c>
      <c r="CI38" s="21">
        <f t="shared" si="58"/>
        <v>3.2000575291241118E-2</v>
      </c>
      <c r="CJ38" s="21">
        <f t="shared" si="58"/>
        <v>3.2072486696390179E-2</v>
      </c>
      <c r="CK38" s="21">
        <f t="shared" si="58"/>
        <v>3.4877031497195343E-2</v>
      </c>
      <c r="CL38" s="21">
        <f t="shared" ref="CL38:CV38" si="59">CL35/$CK$35-1</f>
        <v>1.1326523521645537E-2</v>
      </c>
      <c r="CM38" s="21">
        <f t="shared" si="59"/>
        <v>1.1048572024181746E-2</v>
      </c>
      <c r="CN38" s="21">
        <f t="shared" si="59"/>
        <v>2.0568410812313198E-2</v>
      </c>
      <c r="CO38" s="21">
        <f t="shared" si="59"/>
        <v>2.9254395108053721E-2</v>
      </c>
      <c r="CP38" s="21">
        <f t="shared" si="59"/>
        <v>3.258981307761788E-2</v>
      </c>
      <c r="CQ38" s="21">
        <f t="shared" si="59"/>
        <v>3.6411646167743728E-2</v>
      </c>
      <c r="CR38" s="21">
        <f t="shared" si="59"/>
        <v>3.4743937182961648E-2</v>
      </c>
      <c r="CS38" s="21">
        <f t="shared" si="59"/>
        <v>4.4541727468556669E-2</v>
      </c>
      <c r="CT38" s="21">
        <f t="shared" si="59"/>
        <v>4.620943645333897E-2</v>
      </c>
      <c r="CU38" s="21">
        <f t="shared" si="59"/>
        <v>5.2532833020637826E-2</v>
      </c>
      <c r="CV38" s="21">
        <f t="shared" si="59"/>
        <v>5.6285178236397782E-2</v>
      </c>
      <c r="CW38" s="21"/>
      <c r="CX38" s="6">
        <f t="shared" ref="CX38:DI38" si="60">CX35/$CW$35-1</f>
        <v>-4.1414672626872706E-3</v>
      </c>
      <c r="CY38" s="6">
        <f t="shared" si="60"/>
        <v>-1.5185379963186918E-2</v>
      </c>
      <c r="CZ38" s="6">
        <f t="shared" si="60"/>
        <v>-6.7052327110176391E-3</v>
      </c>
      <c r="DA38" s="6">
        <f t="shared" si="60"/>
        <v>-1.4593741782803038E-2</v>
      </c>
      <c r="DB38" s="6">
        <f t="shared" si="60"/>
        <v>-2.8398632658427458E-2</v>
      </c>
      <c r="DC38" s="6">
        <f t="shared" si="60"/>
        <v>-4.0954509597686206E-2</v>
      </c>
      <c r="DD38" s="6">
        <f t="shared" si="60"/>
        <v>-1.1701288456481773E-2</v>
      </c>
      <c r="DE38" s="6">
        <f t="shared" si="60"/>
        <v>1.8406521167499967E-3</v>
      </c>
      <c r="DF38" s="6">
        <f t="shared" si="60"/>
        <v>5.1275308966605149E-3</v>
      </c>
      <c r="DG38" s="6">
        <f t="shared" si="60"/>
        <v>9.7291611885352847E-3</v>
      </c>
      <c r="DH38" s="6">
        <f t="shared" si="60"/>
        <v>8.8745727057586432E-3</v>
      </c>
      <c r="DI38" s="6">
        <f t="shared" si="60"/>
        <v>1.0518012095713791E-2</v>
      </c>
      <c r="DJ38" s="6">
        <f t="shared" ref="DJ38:DV38" si="61">DJ35/$DI$35-1</f>
        <v>2.4720270621909624E-3</v>
      </c>
      <c r="DK38" s="6">
        <f t="shared" si="61"/>
        <v>9.6278948737964498E-3</v>
      </c>
      <c r="DL38" s="6">
        <f t="shared" si="61"/>
        <v>1.2880562060889833E-2</v>
      </c>
      <c r="DM38" s="6">
        <f t="shared" si="61"/>
        <v>1.7434296122820658E-2</v>
      </c>
      <c r="DN38" s="6">
        <f t="shared" si="61"/>
        <v>1.5482695810564717E-2</v>
      </c>
      <c r="DO38" s="6">
        <f t="shared" si="61"/>
        <v>1.7434296122820658E-2</v>
      </c>
      <c r="DP38" s="6">
        <f t="shared" si="61"/>
        <v>1.1579495186052613E-2</v>
      </c>
      <c r="DQ38" s="6">
        <f t="shared" si="61"/>
        <v>1.2230028623471112E-2</v>
      </c>
      <c r="DR38" s="6">
        <f t="shared" si="61"/>
        <v>1.2230028623471112E-2</v>
      </c>
      <c r="DS38" s="6">
        <f t="shared" si="61"/>
        <v>3.0510018214936263E-2</v>
      </c>
      <c r="DT38" s="6">
        <f t="shared" si="61"/>
        <v>2.5891230809263588E-2</v>
      </c>
      <c r="DU38" s="6">
        <f t="shared" si="61"/>
        <v>2.7062190996617108E-2</v>
      </c>
      <c r="DV38" s="6">
        <f t="shared" si="61"/>
        <v>2.5631017434296188E-2</v>
      </c>
      <c r="DW38" s="6">
        <f t="shared" ref="DW38:EG38" si="62">DW35/$DU$35-1</f>
        <v>-6.3339244996200028E-3</v>
      </c>
      <c r="DX38" s="6">
        <f t="shared" si="62"/>
        <v>-5.2835742582213463E-3</v>
      </c>
      <c r="DY38" s="6">
        <f t="shared" si="62"/>
        <v>6.9541791233849182E-3</v>
      </c>
      <c r="DZ38" s="6">
        <f t="shared" si="62"/>
        <v>3.6769052444896033E-3</v>
      </c>
      <c r="EA38" s="6">
        <f t="shared" si="62"/>
        <v>4.329958829490721E-3</v>
      </c>
      <c r="EB38" s="6">
        <f t="shared" si="62"/>
        <v>7.3208512794531444E-4</v>
      </c>
      <c r="EC38" s="6">
        <f t="shared" si="62"/>
        <v>2.4119489485685541E-3</v>
      </c>
      <c r="ED38" s="6">
        <f t="shared" si="62"/>
        <v>2.0867557638704071E-4</v>
      </c>
      <c r="EE38" s="6">
        <f t="shared" si="62"/>
        <v>-4.3702501900176882E-3</v>
      </c>
      <c r="EF38" s="6">
        <f t="shared" si="62"/>
        <v>-8.0890549784551347E-5</v>
      </c>
      <c r="EG38" s="6">
        <f t="shared" si="62"/>
        <v>2.6205880507967905E-4</v>
      </c>
      <c r="EH38" s="6">
        <f>EH35/$EG$35-1</f>
        <v>-3.6434304625151404E-3</v>
      </c>
      <c r="EI38" s="6">
        <f>EI35/$EG$35-1</f>
        <v>-6.9421898099996104E-3</v>
      </c>
      <c r="EJ38" s="6">
        <f>EJ35/$EG$35-1</f>
        <v>-5.3070773369355839E-3</v>
      </c>
      <c r="EK38" s="6">
        <f>EK35/$EG$35-1</f>
        <v>1.9381908123221603E-3</v>
      </c>
      <c r="EL38" s="6">
        <f t="shared" ref="EK38:ES38" si="63">EL35/$DU$35-1</f>
        <v>-1</v>
      </c>
      <c r="EM38" s="6">
        <f t="shared" si="63"/>
        <v>-1</v>
      </c>
      <c r="EN38" s="6">
        <f t="shared" si="63"/>
        <v>-1</v>
      </c>
      <c r="EO38" s="6">
        <f t="shared" si="63"/>
        <v>-1</v>
      </c>
      <c r="EP38" s="6">
        <f t="shared" si="63"/>
        <v>-1</v>
      </c>
      <c r="EQ38" s="6">
        <f t="shared" si="63"/>
        <v>-1</v>
      </c>
      <c r="ER38" s="6">
        <f t="shared" si="63"/>
        <v>-1</v>
      </c>
      <c r="ES38" s="6">
        <f t="shared" si="63"/>
        <v>-1</v>
      </c>
      <c r="ET38" s="6"/>
      <c r="EU38" s="192"/>
      <c r="EV38" s="193"/>
      <c r="EW38" s="194"/>
      <c r="EX38" s="6"/>
      <c r="EY38" s="6"/>
      <c r="EZ38" s="271"/>
      <c r="FA38" s="271"/>
      <c r="FB38" s="271"/>
      <c r="FC38" s="6"/>
      <c r="FD38" s="6"/>
      <c r="FE38" s="192"/>
      <c r="FF38" s="193"/>
      <c r="FG38" s="193"/>
      <c r="FH38" s="193"/>
      <c r="FI38" s="194"/>
      <c r="FJ38" s="6"/>
      <c r="FK38" s="6"/>
      <c r="FL38" s="6"/>
      <c r="FM38" s="6"/>
      <c r="FN38" s="6"/>
      <c r="FO38" s="6"/>
      <c r="FP38" s="6"/>
      <c r="FQ38" s="6"/>
    </row>
    <row r="39" spans="3:175" ht="15.75" thickBot="1">
      <c r="C39" s="34"/>
      <c r="D39" s="34"/>
      <c r="E39" s="1"/>
      <c r="F39" s="1"/>
      <c r="G39" s="1"/>
      <c r="O39" s="4"/>
      <c r="P39" s="1"/>
      <c r="Q39" s="5"/>
      <c r="R39" s="34"/>
      <c r="S39" s="34"/>
      <c r="T39" s="1"/>
      <c r="U39" s="1"/>
      <c r="V39" s="1"/>
      <c r="AD39" s="34"/>
      <c r="AE39" s="34"/>
      <c r="AF39" s="1"/>
      <c r="AG39" s="1"/>
      <c r="AH39" s="1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192"/>
      <c r="EV39" s="193"/>
      <c r="EW39" s="194"/>
      <c r="EX39" s="6"/>
      <c r="EY39" s="6"/>
      <c r="EZ39" s="271"/>
      <c r="FA39" s="271"/>
      <c r="FB39" s="271"/>
      <c r="FC39" s="6"/>
      <c r="FD39" s="6"/>
      <c r="FE39" s="192"/>
      <c r="FF39" s="193"/>
      <c r="FG39" s="193"/>
      <c r="FH39" s="193"/>
      <c r="FI39" s="194"/>
      <c r="FJ39" s="6"/>
      <c r="FK39" s="6"/>
      <c r="FL39" s="6"/>
      <c r="FM39" s="6"/>
      <c r="FN39" s="6"/>
      <c r="FO39" s="6"/>
      <c r="FP39" s="6"/>
      <c r="FQ39" s="6"/>
    </row>
    <row r="40" spans="3:175" ht="15.75" thickBot="1">
      <c r="C40" s="438">
        <v>2015</v>
      </c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40"/>
      <c r="O40" s="63"/>
      <c r="P40" s="81"/>
      <c r="Q40" s="81"/>
      <c r="R40" s="81">
        <v>2016</v>
      </c>
      <c r="S40" s="8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425">
        <v>2017</v>
      </c>
      <c r="AE40" s="426"/>
      <c r="AF40" s="426"/>
      <c r="AG40" s="426"/>
      <c r="AH40" s="426"/>
      <c r="AI40" s="426"/>
      <c r="AJ40" s="426"/>
      <c r="AK40" s="426"/>
      <c r="AL40" s="426"/>
      <c r="AM40" s="426"/>
      <c r="AN40" s="426"/>
      <c r="AO40" s="427"/>
      <c r="AP40" s="425">
        <v>2018</v>
      </c>
      <c r="AQ40" s="426"/>
      <c r="AR40" s="426"/>
      <c r="AS40" s="426"/>
      <c r="AT40" s="426"/>
      <c r="AU40" s="426"/>
      <c r="AV40" s="426"/>
      <c r="AW40" s="426"/>
      <c r="AX40" s="426"/>
      <c r="AY40" s="426"/>
      <c r="AZ40" s="426"/>
      <c r="BA40" s="426"/>
      <c r="BB40" s="425">
        <v>2019</v>
      </c>
      <c r="BC40" s="426"/>
      <c r="BD40" s="426"/>
      <c r="BE40" s="426"/>
      <c r="BF40" s="426"/>
      <c r="BG40" s="426"/>
      <c r="BH40" s="426"/>
      <c r="BI40" s="426"/>
      <c r="BJ40" s="426"/>
      <c r="BK40" s="426"/>
      <c r="BL40" s="426"/>
      <c r="BM40" s="426"/>
      <c r="BN40" s="425">
        <v>2020</v>
      </c>
      <c r="BO40" s="426"/>
      <c r="BP40" s="426"/>
      <c r="BQ40" s="426"/>
      <c r="BR40" s="426"/>
      <c r="BS40" s="426"/>
      <c r="BT40" s="426"/>
      <c r="BU40" s="426"/>
      <c r="BV40" s="426"/>
      <c r="BW40" s="426"/>
      <c r="BX40" s="426"/>
      <c r="BY40" s="426"/>
      <c r="BZ40" s="425">
        <v>2021</v>
      </c>
      <c r="CA40" s="426"/>
      <c r="CB40" s="426"/>
      <c r="CC40" s="426"/>
      <c r="CD40" s="426"/>
      <c r="CE40" s="426"/>
      <c r="CF40" s="426"/>
      <c r="CG40" s="426"/>
      <c r="CH40" s="426"/>
      <c r="CI40" s="426"/>
      <c r="CJ40" s="426"/>
      <c r="CK40" s="426"/>
      <c r="CL40" s="425">
        <v>2022</v>
      </c>
      <c r="CM40" s="426"/>
      <c r="CN40" s="426"/>
      <c r="CO40" s="426"/>
      <c r="CP40" s="426"/>
      <c r="CQ40" s="426"/>
      <c r="CR40" s="426"/>
      <c r="CS40" s="426"/>
      <c r="CT40" s="426"/>
      <c r="CU40" s="426"/>
      <c r="CV40" s="426"/>
      <c r="CW40" s="427"/>
      <c r="CX40" s="425">
        <v>2023</v>
      </c>
      <c r="CY40" s="426"/>
      <c r="CZ40" s="426"/>
      <c r="DA40" s="426"/>
      <c r="DB40" s="426"/>
      <c r="DC40" s="426"/>
      <c r="DD40" s="426"/>
      <c r="DE40" s="426"/>
      <c r="DF40" s="426"/>
      <c r="DG40" s="426"/>
      <c r="DH40" s="426"/>
      <c r="DI40" s="427"/>
      <c r="DJ40" s="425">
        <v>2024</v>
      </c>
      <c r="DK40" s="426"/>
      <c r="DL40" s="426"/>
      <c r="DM40" s="426"/>
      <c r="DN40" s="426"/>
      <c r="DO40" s="426"/>
      <c r="DP40" s="426"/>
      <c r="DQ40" s="426"/>
      <c r="DR40" s="426"/>
      <c r="DS40" s="426"/>
      <c r="DT40" s="426"/>
      <c r="DU40" s="427"/>
      <c r="DV40" s="425">
        <v>2025</v>
      </c>
      <c r="DW40" s="426"/>
      <c r="DX40" s="426"/>
      <c r="DY40" s="426"/>
      <c r="DZ40" s="426"/>
      <c r="EA40" s="426"/>
      <c r="EB40" s="426"/>
      <c r="EC40" s="426"/>
      <c r="ED40" s="426"/>
      <c r="EE40" s="426"/>
      <c r="EF40" s="426"/>
      <c r="EG40" s="427"/>
      <c r="EH40" s="425">
        <v>2026</v>
      </c>
      <c r="EI40" s="426"/>
      <c r="EJ40" s="426"/>
      <c r="EK40" s="426"/>
      <c r="EL40" s="426"/>
      <c r="EM40" s="426"/>
      <c r="EN40" s="426"/>
      <c r="EO40" s="426"/>
      <c r="EP40" s="426"/>
      <c r="EQ40" s="426"/>
      <c r="ER40" s="426"/>
      <c r="ES40" s="427"/>
      <c r="ET40" s="369"/>
      <c r="EU40" s="434" t="s">
        <v>256</v>
      </c>
      <c r="EV40" s="435"/>
      <c r="EW40" s="436"/>
      <c r="EX40" s="6"/>
      <c r="EY40" s="6"/>
      <c r="EZ40" s="271"/>
      <c r="FA40" s="271"/>
      <c r="FB40" s="271"/>
      <c r="FC40" s="430"/>
      <c r="FD40" s="430"/>
      <c r="FE40" s="186" t="s">
        <v>258</v>
      </c>
      <c r="FF40" s="187"/>
      <c r="FG40" s="187"/>
      <c r="FH40" s="187"/>
      <c r="FI40" s="188"/>
      <c r="FJ40" s="430"/>
      <c r="FK40" s="430"/>
      <c r="FL40" s="430"/>
      <c r="FM40" s="430"/>
      <c r="FN40" s="6"/>
      <c r="FO40" s="6"/>
      <c r="FP40" s="6"/>
      <c r="FQ40" s="6"/>
    </row>
    <row r="41" spans="3:175" ht="15.75" thickBot="1">
      <c r="C41" s="7" t="s">
        <v>37</v>
      </c>
      <c r="D41" s="8" t="s">
        <v>38</v>
      </c>
      <c r="E41" s="8" t="s">
        <v>39</v>
      </c>
      <c r="F41" s="8" t="s">
        <v>40</v>
      </c>
      <c r="G41" s="8" t="s">
        <v>41</v>
      </c>
      <c r="H41" s="8" t="s">
        <v>42</v>
      </c>
      <c r="I41" s="8" t="s">
        <v>43</v>
      </c>
      <c r="J41" s="8" t="s">
        <v>44</v>
      </c>
      <c r="K41" s="8" t="s">
        <v>45</v>
      </c>
      <c r="L41" s="8" t="s">
        <v>46</v>
      </c>
      <c r="M41" s="8" t="s">
        <v>47</v>
      </c>
      <c r="N41" s="9" t="s">
        <v>48</v>
      </c>
      <c r="O41" s="64"/>
      <c r="P41" s="94" t="s">
        <v>28</v>
      </c>
      <c r="Q41" s="82" t="s">
        <v>36</v>
      </c>
      <c r="R41" s="82" t="s">
        <v>52</v>
      </c>
      <c r="S41" s="86" t="s">
        <v>53</v>
      </c>
      <c r="T41" s="87" t="s">
        <v>54</v>
      </c>
      <c r="U41" s="87" t="s">
        <v>55</v>
      </c>
      <c r="V41" s="87" t="s">
        <v>56</v>
      </c>
      <c r="W41" s="87" t="s">
        <v>57</v>
      </c>
      <c r="X41" s="87" t="s">
        <v>58</v>
      </c>
      <c r="Y41" s="87" t="s">
        <v>59</v>
      </c>
      <c r="Z41" s="87" t="s">
        <v>60</v>
      </c>
      <c r="AA41" s="87" t="s">
        <v>61</v>
      </c>
      <c r="AB41" s="87" t="s">
        <v>62</v>
      </c>
      <c r="AC41" s="87" t="s">
        <v>63</v>
      </c>
      <c r="AD41" s="82" t="s">
        <v>52</v>
      </c>
      <c r="AE41" s="86" t="s">
        <v>53</v>
      </c>
      <c r="AF41" s="87" t="s">
        <v>54</v>
      </c>
      <c r="AG41" s="87" t="s">
        <v>55</v>
      </c>
      <c r="AH41" s="87" t="s">
        <v>56</v>
      </c>
      <c r="AI41" s="87" t="s">
        <v>57</v>
      </c>
      <c r="AJ41" s="87" t="s">
        <v>58</v>
      </c>
      <c r="AK41" s="87" t="s">
        <v>59</v>
      </c>
      <c r="AL41" s="87" t="s">
        <v>60</v>
      </c>
      <c r="AM41" s="87" t="s">
        <v>61</v>
      </c>
      <c r="AN41" s="87" t="s">
        <v>62</v>
      </c>
      <c r="AO41" s="87" t="s">
        <v>63</v>
      </c>
      <c r="AP41" s="82" t="s">
        <v>52</v>
      </c>
      <c r="AQ41" s="86" t="s">
        <v>53</v>
      </c>
      <c r="AR41" s="87" t="s">
        <v>54</v>
      </c>
      <c r="AS41" s="87" t="s">
        <v>55</v>
      </c>
      <c r="AT41" s="87" t="s">
        <v>56</v>
      </c>
      <c r="AU41" s="87" t="s">
        <v>57</v>
      </c>
      <c r="AV41" s="87" t="s">
        <v>58</v>
      </c>
      <c r="AW41" s="87" t="s">
        <v>59</v>
      </c>
      <c r="AX41" s="87" t="s">
        <v>60</v>
      </c>
      <c r="AY41" s="87" t="s">
        <v>61</v>
      </c>
      <c r="AZ41" s="87" t="s">
        <v>62</v>
      </c>
      <c r="BA41" s="87" t="s">
        <v>63</v>
      </c>
      <c r="BB41" s="82" t="s">
        <v>52</v>
      </c>
      <c r="BC41" s="86" t="s">
        <v>53</v>
      </c>
      <c r="BD41" s="87" t="s">
        <v>54</v>
      </c>
      <c r="BE41" s="87" t="s">
        <v>55</v>
      </c>
      <c r="BF41" s="87" t="s">
        <v>56</v>
      </c>
      <c r="BG41" s="87" t="s">
        <v>57</v>
      </c>
      <c r="BH41" s="87" t="s">
        <v>58</v>
      </c>
      <c r="BI41" s="87" t="s">
        <v>59</v>
      </c>
      <c r="BJ41" s="87" t="s">
        <v>60</v>
      </c>
      <c r="BK41" s="87" t="s">
        <v>61</v>
      </c>
      <c r="BL41" s="87" t="s">
        <v>62</v>
      </c>
      <c r="BM41" s="87" t="s">
        <v>63</v>
      </c>
      <c r="BN41" s="82" t="s">
        <v>52</v>
      </c>
      <c r="BO41" s="86" t="s">
        <v>53</v>
      </c>
      <c r="BP41" s="87" t="s">
        <v>54</v>
      </c>
      <c r="BQ41" s="87" t="s">
        <v>55</v>
      </c>
      <c r="BR41" s="87" t="s">
        <v>56</v>
      </c>
      <c r="BS41" s="87" t="s">
        <v>57</v>
      </c>
      <c r="BT41" s="87" t="s">
        <v>58</v>
      </c>
      <c r="BU41" s="87" t="s">
        <v>59</v>
      </c>
      <c r="BV41" s="87" t="s">
        <v>60</v>
      </c>
      <c r="BW41" s="87" t="s">
        <v>61</v>
      </c>
      <c r="BX41" s="87" t="s">
        <v>62</v>
      </c>
      <c r="BY41" s="87" t="s">
        <v>63</v>
      </c>
      <c r="BZ41" s="82" t="s">
        <v>52</v>
      </c>
      <c r="CA41" s="86" t="s">
        <v>53</v>
      </c>
      <c r="CB41" s="87" t="s">
        <v>54</v>
      </c>
      <c r="CC41" s="87" t="s">
        <v>55</v>
      </c>
      <c r="CD41" s="87" t="s">
        <v>56</v>
      </c>
      <c r="CE41" s="87" t="s">
        <v>57</v>
      </c>
      <c r="CF41" s="87" t="s">
        <v>58</v>
      </c>
      <c r="CG41" s="87" t="s">
        <v>59</v>
      </c>
      <c r="CH41" s="87" t="s">
        <v>60</v>
      </c>
      <c r="CI41" s="87" t="s">
        <v>61</v>
      </c>
      <c r="CJ41" s="87" t="s">
        <v>62</v>
      </c>
      <c r="CK41" s="87" t="s">
        <v>63</v>
      </c>
      <c r="CL41" s="87" t="s">
        <v>52</v>
      </c>
      <c r="CM41" s="87" t="s">
        <v>53</v>
      </c>
      <c r="CN41" s="87" t="s">
        <v>54</v>
      </c>
      <c r="CO41" s="87" t="s">
        <v>55</v>
      </c>
      <c r="CP41" s="87" t="s">
        <v>56</v>
      </c>
      <c r="CQ41" s="87" t="s">
        <v>57</v>
      </c>
      <c r="CR41" s="87" t="s">
        <v>58</v>
      </c>
      <c r="CS41" s="87" t="s">
        <v>59</v>
      </c>
      <c r="CT41" s="87" t="s">
        <v>60</v>
      </c>
      <c r="CU41" s="87" t="s">
        <v>61</v>
      </c>
      <c r="CV41" s="87" t="s">
        <v>62</v>
      </c>
      <c r="CW41" s="87" t="s">
        <v>63</v>
      </c>
      <c r="CX41" s="87" t="s">
        <v>52</v>
      </c>
      <c r="CY41" s="87" t="s">
        <v>53</v>
      </c>
      <c r="CZ41" s="87" t="s">
        <v>54</v>
      </c>
      <c r="DA41" s="87" t="s">
        <v>55</v>
      </c>
      <c r="DB41" s="87" t="s">
        <v>56</v>
      </c>
      <c r="DC41" s="87" t="s">
        <v>57</v>
      </c>
      <c r="DD41" s="87" t="s">
        <v>58</v>
      </c>
      <c r="DE41" s="87" t="s">
        <v>59</v>
      </c>
      <c r="DF41" s="87" t="s">
        <v>60</v>
      </c>
      <c r="DG41" s="87" t="s">
        <v>61</v>
      </c>
      <c r="DH41" s="87" t="s">
        <v>62</v>
      </c>
      <c r="DI41" s="87" t="s">
        <v>63</v>
      </c>
      <c r="DJ41" s="87" t="s">
        <v>52</v>
      </c>
      <c r="DK41" s="87" t="s">
        <v>53</v>
      </c>
      <c r="DL41" s="87" t="s">
        <v>54</v>
      </c>
      <c r="DM41" s="87" t="s">
        <v>55</v>
      </c>
      <c r="DN41" s="87" t="s">
        <v>56</v>
      </c>
      <c r="DO41" s="87" t="s">
        <v>57</v>
      </c>
      <c r="DP41" s="87" t="s">
        <v>58</v>
      </c>
      <c r="DQ41" s="87" t="s">
        <v>59</v>
      </c>
      <c r="DR41" s="87" t="s">
        <v>60</v>
      </c>
      <c r="DS41" s="87" t="s">
        <v>61</v>
      </c>
      <c r="DT41" s="87" t="s">
        <v>62</v>
      </c>
      <c r="DU41" s="87" t="s">
        <v>63</v>
      </c>
      <c r="DV41" s="87" t="s">
        <v>52</v>
      </c>
      <c r="DW41" s="87" t="s">
        <v>53</v>
      </c>
      <c r="DX41" s="87" t="s">
        <v>54</v>
      </c>
      <c r="DY41" s="87" t="s">
        <v>55</v>
      </c>
      <c r="DZ41" s="87" t="s">
        <v>56</v>
      </c>
      <c r="EA41" s="87" t="s">
        <v>57</v>
      </c>
      <c r="EB41" s="87" t="s">
        <v>58</v>
      </c>
      <c r="EC41" s="87" t="s">
        <v>59</v>
      </c>
      <c r="ED41" s="87" t="s">
        <v>60</v>
      </c>
      <c r="EE41" s="87" t="s">
        <v>61</v>
      </c>
      <c r="EF41" s="87" t="s">
        <v>62</v>
      </c>
      <c r="EG41" s="87" t="s">
        <v>63</v>
      </c>
      <c r="EH41" s="87" t="s">
        <v>52</v>
      </c>
      <c r="EI41" s="87" t="s">
        <v>53</v>
      </c>
      <c r="EJ41" s="87" t="s">
        <v>54</v>
      </c>
      <c r="EK41" s="87" t="s">
        <v>55</v>
      </c>
      <c r="EL41" s="87" t="s">
        <v>56</v>
      </c>
      <c r="EM41" s="87" t="s">
        <v>57</v>
      </c>
      <c r="EN41" s="87" t="s">
        <v>58</v>
      </c>
      <c r="EO41" s="87" t="s">
        <v>59</v>
      </c>
      <c r="EP41" s="87" t="s">
        <v>60</v>
      </c>
      <c r="EQ41" s="87" t="s">
        <v>61</v>
      </c>
      <c r="ER41" s="87" t="s">
        <v>62</v>
      </c>
      <c r="ES41" s="87" t="s">
        <v>63</v>
      </c>
      <c r="ET41" s="142"/>
      <c r="EU41" s="216" t="s">
        <v>2167</v>
      </c>
      <c r="EV41" s="217" t="s">
        <v>67</v>
      </c>
      <c r="EW41" s="215" t="s">
        <v>257</v>
      </c>
      <c r="EX41" s="153"/>
      <c r="EY41" s="153"/>
      <c r="EZ41" s="283" t="s">
        <v>2168</v>
      </c>
      <c r="FA41" s="283" t="s">
        <v>76</v>
      </c>
      <c r="FB41" s="283" t="s">
        <v>271</v>
      </c>
      <c r="FC41" s="142"/>
      <c r="FD41" s="142"/>
      <c r="FE41" s="189" t="s">
        <v>254</v>
      </c>
      <c r="FF41" s="190" t="s">
        <v>255</v>
      </c>
      <c r="FG41" s="190" t="s">
        <v>2169</v>
      </c>
      <c r="FH41" s="190" t="s">
        <v>259</v>
      </c>
      <c r="FI41" s="191" t="s">
        <v>260</v>
      </c>
      <c r="FJ41" s="142"/>
      <c r="FK41" s="142"/>
      <c r="FL41" s="142"/>
      <c r="FM41" s="142"/>
      <c r="FN41" s="6"/>
      <c r="FO41" s="142"/>
      <c r="FP41" s="142"/>
      <c r="FQ41" s="142"/>
      <c r="FR41" s="142" t="s">
        <v>66</v>
      </c>
      <c r="FS41" s="142" t="s">
        <v>67</v>
      </c>
    </row>
    <row r="42" spans="3:175" ht="15.75" thickBot="1">
      <c r="C42" s="24">
        <v>127.4</v>
      </c>
      <c r="D42" s="25">
        <v>127.4</v>
      </c>
      <c r="E42" s="25">
        <v>127.4</v>
      </c>
      <c r="F42" s="25">
        <v>131.4</v>
      </c>
      <c r="G42" s="25">
        <v>132.4</v>
      </c>
      <c r="H42" s="25">
        <v>133.5</v>
      </c>
      <c r="I42" s="26">
        <v>133.86735441104065</v>
      </c>
      <c r="J42" s="27">
        <v>133.86735441104065</v>
      </c>
      <c r="K42" s="27">
        <v>139.01889719692758</v>
      </c>
      <c r="L42" s="27">
        <v>135.58453533966963</v>
      </c>
      <c r="M42" s="27">
        <v>136.15692898254596</v>
      </c>
      <c r="N42" s="27">
        <v>136.92012050638107</v>
      </c>
      <c r="O42" s="65">
        <v>1</v>
      </c>
      <c r="P42" s="84" t="s">
        <v>1</v>
      </c>
      <c r="Q42" s="88">
        <v>0.48970000000000002</v>
      </c>
      <c r="R42" s="90">
        <v>120.83417348160654</v>
      </c>
      <c r="S42" s="91">
        <v>122.24104729431573</v>
      </c>
      <c r="T42" s="91">
        <v>123.80519490026002</v>
      </c>
      <c r="U42" s="91">
        <v>122.61618717796838</v>
      </c>
      <c r="V42" s="91">
        <v>122.58941977287617</v>
      </c>
      <c r="W42" s="91">
        <v>121.01943836198311</v>
      </c>
      <c r="X42" s="91">
        <v>121.51944826858399</v>
      </c>
      <c r="Y42" s="91">
        <v>120.88396218982207</v>
      </c>
      <c r="Z42" s="91">
        <v>121.59494457206374</v>
      </c>
      <c r="AA42" s="99">
        <v>122.26442888132816</v>
      </c>
      <c r="AB42" s="99">
        <v>121.82323358681032</v>
      </c>
      <c r="AC42" s="99">
        <v>122.18218931459867</v>
      </c>
      <c r="AD42" s="103">
        <v>122.58</v>
      </c>
      <c r="AE42" s="91">
        <v>123.75</v>
      </c>
      <c r="AF42" s="102">
        <v>123.18</v>
      </c>
      <c r="AG42" s="91">
        <v>123.28</v>
      </c>
      <c r="AH42" s="91">
        <v>123.9</v>
      </c>
      <c r="AI42" s="91">
        <v>124.56</v>
      </c>
      <c r="AJ42" s="102">
        <v>125.44</v>
      </c>
      <c r="AK42" s="91">
        <v>125.22</v>
      </c>
      <c r="AL42" s="102">
        <v>125.34</v>
      </c>
      <c r="AM42" s="112">
        <v>126.1</v>
      </c>
      <c r="AN42" s="112">
        <v>127.24</v>
      </c>
      <c r="AO42" s="112">
        <v>127.01</v>
      </c>
      <c r="AP42" s="115">
        <v>129.30000000000001</v>
      </c>
      <c r="AQ42" s="102">
        <v>130</v>
      </c>
      <c r="AR42" s="102">
        <v>130.30000000000001</v>
      </c>
      <c r="AS42" s="102">
        <v>133.9</v>
      </c>
      <c r="AT42" s="108">
        <v>133.84</v>
      </c>
      <c r="AU42" s="102">
        <v>134.19999999999999</v>
      </c>
      <c r="AV42" s="91">
        <v>136.78</v>
      </c>
      <c r="AW42" s="91">
        <v>135.13</v>
      </c>
      <c r="AX42" s="91">
        <v>135.37</v>
      </c>
      <c r="AY42" s="91">
        <v>135.93</v>
      </c>
      <c r="AZ42" s="91">
        <v>135.44</v>
      </c>
      <c r="BA42" s="91">
        <v>137.80000000000001</v>
      </c>
      <c r="BB42" s="115">
        <v>133.74</v>
      </c>
      <c r="BC42" s="102">
        <v>135.13</v>
      </c>
      <c r="BD42" s="102">
        <v>135.5</v>
      </c>
      <c r="BE42" s="102">
        <v>133.44</v>
      </c>
      <c r="BF42" s="108">
        <v>134.21</v>
      </c>
      <c r="BG42" s="102">
        <v>135.5</v>
      </c>
      <c r="BH42" s="91">
        <v>135.19999999999999</v>
      </c>
      <c r="BI42" s="91">
        <v>135</v>
      </c>
      <c r="BJ42" s="91">
        <v>135.19999999999999</v>
      </c>
      <c r="BK42" s="91">
        <v>138.69999999999999</v>
      </c>
      <c r="BL42" s="91">
        <v>138.6</v>
      </c>
      <c r="BM42" s="91">
        <v>141.19999999999999</v>
      </c>
      <c r="BN42" s="102">
        <v>141.28</v>
      </c>
      <c r="BO42" s="102">
        <v>141.07</v>
      </c>
      <c r="BP42" s="102">
        <v>141.83000000000001</v>
      </c>
      <c r="BQ42" s="102">
        <v>141.88999999999999</v>
      </c>
      <c r="BR42" s="108">
        <v>141.94</v>
      </c>
      <c r="BS42" s="102">
        <v>141.15</v>
      </c>
      <c r="BT42" s="91">
        <v>141.68</v>
      </c>
      <c r="BU42" s="91">
        <v>141.62</v>
      </c>
      <c r="BV42" s="91">
        <v>141.49</v>
      </c>
      <c r="BW42" s="91">
        <v>141.04</v>
      </c>
      <c r="BX42" s="91">
        <v>141.13999999999999</v>
      </c>
      <c r="BY42" s="91">
        <v>137.12</v>
      </c>
      <c r="BZ42" s="102">
        <v>137.63</v>
      </c>
      <c r="CA42" s="102">
        <v>137.63</v>
      </c>
      <c r="CB42" s="102">
        <v>137.46</v>
      </c>
      <c r="CC42" s="102">
        <v>137.97999999999999</v>
      </c>
      <c r="CD42" s="108">
        <v>137.69999999999999</v>
      </c>
      <c r="CE42" s="102">
        <v>137.72</v>
      </c>
      <c r="CF42" s="91">
        <v>139.34</v>
      </c>
      <c r="CG42" s="91">
        <v>138.52000000000001</v>
      </c>
      <c r="CH42" s="91">
        <v>139.18</v>
      </c>
      <c r="CI42" s="91">
        <v>139.36000000000001</v>
      </c>
      <c r="CJ42" s="91">
        <v>139.55000000000001</v>
      </c>
      <c r="CK42" s="91">
        <v>140.30000000000001</v>
      </c>
      <c r="CL42" s="109">
        <v>140.37</v>
      </c>
      <c r="CM42" s="102">
        <v>140.47999999999999</v>
      </c>
      <c r="CN42" s="102">
        <v>140.47999999999999</v>
      </c>
      <c r="CO42" s="146">
        <v>142.35</v>
      </c>
      <c r="CP42" s="91">
        <v>143.19</v>
      </c>
      <c r="CQ42" s="91">
        <v>144.44</v>
      </c>
      <c r="CR42" s="146">
        <v>144.34</v>
      </c>
      <c r="CS42" s="146">
        <v>144.77000000000001</v>
      </c>
      <c r="CT42" s="146">
        <v>145.31</v>
      </c>
      <c r="CU42" s="146">
        <v>145.36000000000001</v>
      </c>
      <c r="CV42" s="146">
        <v>145.74</v>
      </c>
      <c r="CW42" s="109">
        <v>146.06</v>
      </c>
      <c r="CX42" s="109">
        <v>146.5</v>
      </c>
      <c r="CY42" s="109">
        <v>146.58000000000001</v>
      </c>
      <c r="CZ42" s="109">
        <v>146.75</v>
      </c>
      <c r="DA42" s="109">
        <v>148.24</v>
      </c>
      <c r="DB42" s="109">
        <v>148.31</v>
      </c>
      <c r="DC42" s="109">
        <v>148.35</v>
      </c>
      <c r="DD42" s="109">
        <v>148.18</v>
      </c>
      <c r="DE42" s="109">
        <v>148.27000000000001</v>
      </c>
      <c r="DF42" s="109">
        <v>148.31</v>
      </c>
      <c r="DG42" s="109">
        <v>149.97</v>
      </c>
      <c r="DH42" s="109">
        <v>149.01</v>
      </c>
      <c r="DI42" s="109">
        <v>150.44999999999999</v>
      </c>
      <c r="DJ42" s="109">
        <v>151.97999999999999</v>
      </c>
      <c r="DK42" s="109">
        <v>151.59</v>
      </c>
      <c r="DL42" s="109">
        <v>151.30000000000001</v>
      </c>
      <c r="DM42" s="109">
        <v>151.61000000000001</v>
      </c>
      <c r="DN42" s="109">
        <v>151.66</v>
      </c>
      <c r="DO42" s="109">
        <v>151.55000000000001</v>
      </c>
      <c r="DP42" s="109">
        <v>151.71</v>
      </c>
      <c r="DQ42" s="109">
        <v>151.56</v>
      </c>
      <c r="DR42" s="109">
        <v>151.80000000000001</v>
      </c>
      <c r="DS42" s="109">
        <v>151.63999999999999</v>
      </c>
      <c r="DT42" s="109">
        <v>151.65</v>
      </c>
      <c r="DU42" s="109">
        <v>152.61000000000001</v>
      </c>
      <c r="DV42" s="109">
        <v>152.66999999999999</v>
      </c>
      <c r="DW42" s="109">
        <v>152.71</v>
      </c>
      <c r="DX42" s="109">
        <v>153.60558032989499</v>
      </c>
      <c r="DY42" s="109">
        <v>153.69</v>
      </c>
      <c r="DZ42" s="109">
        <v>153.82022860000001</v>
      </c>
      <c r="EA42" s="109">
        <v>154.06426189999999</v>
      </c>
      <c r="EB42" s="109">
        <v>155.30019999999999</v>
      </c>
      <c r="EC42" s="109">
        <v>154.68050239999999</v>
      </c>
      <c r="ED42" s="109">
        <v>155.84011079999999</v>
      </c>
      <c r="EE42" s="109">
        <v>156.8572044</v>
      </c>
      <c r="EF42" s="109">
        <v>155.14917370000001</v>
      </c>
      <c r="EG42" s="109">
        <v>156.296932697296</v>
      </c>
      <c r="EH42" s="109">
        <v>157.0871472</v>
      </c>
      <c r="EI42" s="109">
        <v>158.55262279999999</v>
      </c>
      <c r="EJ42" s="109">
        <v>160.10558610000001</v>
      </c>
      <c r="EK42" s="109">
        <v>159.95309349999999</v>
      </c>
      <c r="EL42" s="109"/>
      <c r="EM42" s="109"/>
      <c r="EN42" s="109"/>
      <c r="EO42" s="109"/>
      <c r="EP42" s="109"/>
      <c r="EQ42" s="109"/>
      <c r="ER42" s="109"/>
      <c r="ES42" s="109"/>
      <c r="ET42" s="370"/>
      <c r="EU42" s="192">
        <f>EK42/EJ42-1</f>
        <v>-9.5245021560186327E-4</v>
      </c>
      <c r="EV42" s="208">
        <f t="shared" ref="EV42:EV54" si="64">(EJ42-EI42)/$EI$54*Q42</f>
        <v>4.828422541911453E-3</v>
      </c>
      <c r="EW42" s="365">
        <f>EV42/$EV$54*100</f>
        <v>78.213668832039801</v>
      </c>
      <c r="EX42" s="155"/>
      <c r="EY42" s="155"/>
      <c r="EZ42" s="271">
        <f>EK42/EG42-1</f>
        <v>2.3392402778530386E-2</v>
      </c>
      <c r="FA42" s="288">
        <f t="shared" ref="FA42:FA54" si="65">(EJ42-EG42)/$EG$54*Q42</f>
        <v>1.1955753662206116E-2</v>
      </c>
      <c r="FB42" s="400">
        <f>FA42/$FA$54*100</f>
        <v>75.378726815399631</v>
      </c>
      <c r="FC42" s="154"/>
      <c r="FD42" s="155"/>
      <c r="FE42" s="201">
        <f>AVERAGE(DN42:DY42)</f>
        <v>152.23796502749124</v>
      </c>
      <c r="FF42" s="201">
        <f>AVERAGE(DZ42:EK42)</f>
        <v>156.47558867477466</v>
      </c>
      <c r="FG42" s="387">
        <f>FF42/FE42-1</f>
        <v>2.7835524775427611E-2</v>
      </c>
      <c r="FH42" s="376">
        <f t="shared" ref="FH42:FH53" si="66">(FF42-FE42)/$FE$54*Q42</f>
        <v>1.3933467949327386E-2</v>
      </c>
      <c r="FI42" s="377">
        <f>FH42/$FH$54*100</f>
        <v>40.922022999559907</v>
      </c>
      <c r="FJ42" s="265"/>
      <c r="FK42" s="265"/>
      <c r="FL42" s="163"/>
      <c r="FM42" s="290"/>
      <c r="FN42" s="266"/>
      <c r="FO42" s="6"/>
      <c r="FP42" s="6"/>
      <c r="FQ42" s="6"/>
    </row>
    <row r="43" spans="3:175" ht="15.75" thickBot="1">
      <c r="C43" s="24">
        <v>114.3</v>
      </c>
      <c r="D43" s="25">
        <v>114.3</v>
      </c>
      <c r="E43" s="25">
        <v>114.3</v>
      </c>
      <c r="F43" s="25">
        <v>114.3</v>
      </c>
      <c r="G43" s="25">
        <v>114.3</v>
      </c>
      <c r="H43" s="25">
        <v>114.3</v>
      </c>
      <c r="I43" s="26">
        <v>114.34515681355451</v>
      </c>
      <c r="J43" s="27">
        <v>114.34515681355451</v>
      </c>
      <c r="K43" s="27">
        <v>114.34515681355451</v>
      </c>
      <c r="L43" s="27">
        <v>114.34515681355451</v>
      </c>
      <c r="M43" s="27">
        <v>114.34515681355451</v>
      </c>
      <c r="N43" s="27">
        <v>114.34515681355451</v>
      </c>
      <c r="O43" s="66">
        <v>2</v>
      </c>
      <c r="P43" s="85" t="s">
        <v>2</v>
      </c>
      <c r="Q43" s="89">
        <v>0.1633</v>
      </c>
      <c r="R43" s="92">
        <v>119.14375349853272</v>
      </c>
      <c r="S43" s="91">
        <v>119.39134769271901</v>
      </c>
      <c r="T43" s="91">
        <v>118.83688262397611</v>
      </c>
      <c r="U43" s="91">
        <v>120.28144027926982</v>
      </c>
      <c r="V43" s="91">
        <v>120.24094149290787</v>
      </c>
      <c r="W43" s="91">
        <v>117.83218562040469</v>
      </c>
      <c r="X43" s="91">
        <v>117.83218562040469</v>
      </c>
      <c r="Y43" s="91">
        <v>118.12387398414738</v>
      </c>
      <c r="Z43" s="91">
        <v>118.12387398414738</v>
      </c>
      <c r="AA43" s="99">
        <v>119.26197947482198</v>
      </c>
      <c r="AB43" s="99">
        <v>117.28526993838715</v>
      </c>
      <c r="AC43" s="99">
        <v>117.43111412025848</v>
      </c>
      <c r="AD43" s="92">
        <v>118.41</v>
      </c>
      <c r="AE43" s="91">
        <v>118.46</v>
      </c>
      <c r="AF43" s="91">
        <v>117.75</v>
      </c>
      <c r="AG43" s="91">
        <v>117.5</v>
      </c>
      <c r="AH43" s="91">
        <v>117.79</v>
      </c>
      <c r="AI43" s="91">
        <v>116.18</v>
      </c>
      <c r="AJ43" s="102">
        <v>115.03</v>
      </c>
      <c r="AK43" s="102">
        <v>115.26</v>
      </c>
      <c r="AL43" s="102">
        <v>115.07</v>
      </c>
      <c r="AM43" s="112">
        <v>115.81</v>
      </c>
      <c r="AN43" s="112">
        <v>115.06</v>
      </c>
      <c r="AO43" s="112">
        <v>116.22</v>
      </c>
      <c r="AP43" s="102">
        <v>117.6</v>
      </c>
      <c r="AQ43" s="102">
        <v>116.6</v>
      </c>
      <c r="AR43" s="102">
        <v>117</v>
      </c>
      <c r="AS43" s="102">
        <v>118.9</v>
      </c>
      <c r="AT43" s="108">
        <v>118.6</v>
      </c>
      <c r="AU43" s="102">
        <v>119.5</v>
      </c>
      <c r="AV43" s="91">
        <v>116.14</v>
      </c>
      <c r="AW43" s="91">
        <v>117.14</v>
      </c>
      <c r="AX43" s="91">
        <v>115.46</v>
      </c>
      <c r="AY43" s="91">
        <v>115.96</v>
      </c>
      <c r="AZ43" s="91">
        <v>115.77</v>
      </c>
      <c r="BA43" s="91">
        <v>116.88</v>
      </c>
      <c r="BB43" s="102">
        <v>116.2</v>
      </c>
      <c r="BC43" s="102">
        <v>115.92</v>
      </c>
      <c r="BD43" s="102">
        <v>118.13</v>
      </c>
      <c r="BE43" s="102">
        <v>118.06</v>
      </c>
      <c r="BF43" s="108">
        <v>118.96</v>
      </c>
      <c r="BG43" s="102">
        <v>117.9</v>
      </c>
      <c r="BH43" s="91">
        <v>117.4</v>
      </c>
      <c r="BI43" s="91">
        <v>117.2</v>
      </c>
      <c r="BJ43" s="91">
        <v>117.4</v>
      </c>
      <c r="BK43" s="91">
        <v>119.5</v>
      </c>
      <c r="BL43" s="91">
        <v>122.2</v>
      </c>
      <c r="BM43" s="91">
        <v>123.4</v>
      </c>
      <c r="BN43" s="102">
        <v>123.31</v>
      </c>
      <c r="BO43" s="102">
        <v>123.44</v>
      </c>
      <c r="BP43" s="102">
        <v>123.33</v>
      </c>
      <c r="BQ43" s="102">
        <v>123.28</v>
      </c>
      <c r="BR43" s="108">
        <v>123.28</v>
      </c>
      <c r="BS43" s="102">
        <v>124.16</v>
      </c>
      <c r="BT43" s="91">
        <v>124.11</v>
      </c>
      <c r="BU43" s="91">
        <v>124.46</v>
      </c>
      <c r="BV43" s="91">
        <v>124.46</v>
      </c>
      <c r="BW43" s="91">
        <v>124.54</v>
      </c>
      <c r="BX43" s="91">
        <v>123.32</v>
      </c>
      <c r="BY43" s="91">
        <v>119.68</v>
      </c>
      <c r="BZ43" s="102">
        <v>118.67</v>
      </c>
      <c r="CA43" s="102">
        <v>118.56</v>
      </c>
      <c r="CB43" s="102">
        <v>118.75</v>
      </c>
      <c r="CC43" s="102">
        <v>117.94</v>
      </c>
      <c r="CD43" s="108">
        <v>117.93</v>
      </c>
      <c r="CE43" s="102">
        <v>118.02</v>
      </c>
      <c r="CF43" s="91">
        <v>119.53</v>
      </c>
      <c r="CG43" s="91">
        <v>118.83</v>
      </c>
      <c r="CH43" s="91">
        <v>120.83</v>
      </c>
      <c r="CI43" s="91">
        <v>120.83</v>
      </c>
      <c r="CJ43" s="91">
        <v>120.78</v>
      </c>
      <c r="CK43" s="91">
        <v>124.34</v>
      </c>
      <c r="CL43" s="139">
        <v>124.24</v>
      </c>
      <c r="CM43" s="102">
        <v>124.24</v>
      </c>
      <c r="CN43" s="102">
        <v>124.23</v>
      </c>
      <c r="CO43" s="146">
        <v>125.06</v>
      </c>
      <c r="CP43" s="91">
        <v>125.21</v>
      </c>
      <c r="CQ43" s="91">
        <v>125.42</v>
      </c>
      <c r="CR43" s="146">
        <v>124.17</v>
      </c>
      <c r="CS43" s="146">
        <v>124.73</v>
      </c>
      <c r="CT43" s="146">
        <v>125.66</v>
      </c>
      <c r="CU43" s="146">
        <v>125.03</v>
      </c>
      <c r="CV43" s="146">
        <v>124.05</v>
      </c>
      <c r="CW43" s="109">
        <v>124.29</v>
      </c>
      <c r="CX43" s="109">
        <v>125.71</v>
      </c>
      <c r="CY43" s="109">
        <v>125.79</v>
      </c>
      <c r="CZ43" s="109">
        <v>126.26</v>
      </c>
      <c r="DA43" s="109">
        <v>126.89</v>
      </c>
      <c r="DB43" s="109">
        <v>127.14</v>
      </c>
      <c r="DC43" s="109">
        <v>127.15</v>
      </c>
      <c r="DD43" s="109">
        <v>127.6</v>
      </c>
      <c r="DE43" s="109">
        <v>127.14</v>
      </c>
      <c r="DF43" s="109">
        <v>127.14</v>
      </c>
      <c r="DG43" s="109">
        <v>126.11</v>
      </c>
      <c r="DH43" s="109">
        <v>126.04</v>
      </c>
      <c r="DI43" s="109">
        <v>126.9</v>
      </c>
      <c r="DJ43" s="109">
        <v>125.45</v>
      </c>
      <c r="DK43" s="109">
        <v>125.21</v>
      </c>
      <c r="DL43" s="109">
        <v>125.52</v>
      </c>
      <c r="DM43" s="109">
        <v>125.09</v>
      </c>
      <c r="DN43" s="109">
        <v>125.51</v>
      </c>
      <c r="DO43" s="109">
        <v>125.37</v>
      </c>
      <c r="DP43" s="109">
        <v>125.27</v>
      </c>
      <c r="DQ43" s="109">
        <v>125.37</v>
      </c>
      <c r="DR43" s="109">
        <v>125.4</v>
      </c>
      <c r="DS43" s="109">
        <v>125.3</v>
      </c>
      <c r="DT43" s="109">
        <v>125.1</v>
      </c>
      <c r="DU43" s="109">
        <v>127.21</v>
      </c>
      <c r="DV43" s="109">
        <v>127.25</v>
      </c>
      <c r="DW43" s="109">
        <v>127.26</v>
      </c>
      <c r="DX43" s="109">
        <v>127.13446617126399</v>
      </c>
      <c r="DY43" s="109">
        <v>127.07</v>
      </c>
      <c r="DZ43" s="109">
        <v>126.9556403</v>
      </c>
      <c r="EA43" s="109">
        <v>126.4429331</v>
      </c>
      <c r="EB43" s="109">
        <v>126.33073330000001</v>
      </c>
      <c r="EC43" s="109">
        <v>126.430285</v>
      </c>
      <c r="ED43" s="109">
        <v>126.1816263</v>
      </c>
      <c r="EE43" s="109">
        <v>126.51548390000001</v>
      </c>
      <c r="EF43" s="109">
        <v>127.6947856</v>
      </c>
      <c r="EG43" s="109">
        <v>128.21371555328301</v>
      </c>
      <c r="EH43" s="109">
        <v>129.8073292</v>
      </c>
      <c r="EI43" s="109">
        <v>129.21206950000001</v>
      </c>
      <c r="EJ43" s="109">
        <v>130.25907280000001</v>
      </c>
      <c r="EK43" s="109">
        <v>130.29282090000001</v>
      </c>
      <c r="EL43" s="109"/>
      <c r="EM43" s="109"/>
      <c r="EN43" s="109"/>
      <c r="EO43" s="109"/>
      <c r="EP43" s="109"/>
      <c r="EQ43" s="109"/>
      <c r="ER43" s="109"/>
      <c r="ES43" s="109"/>
      <c r="ET43" s="370"/>
      <c r="EU43" s="192">
        <f t="shared" ref="EU43:EU54" si="67">EK43/EJ43-1</f>
        <v>2.5908444820443854E-4</v>
      </c>
      <c r="EV43" s="208">
        <f t="shared" si="64"/>
        <v>1.0855459403242716E-3</v>
      </c>
      <c r="EW43" s="365">
        <f t="shared" ref="EW43:EW53" si="68">EV43/$EV$54*100</f>
        <v>17.584320746890604</v>
      </c>
      <c r="EX43" s="155"/>
      <c r="EY43" s="155"/>
      <c r="EZ43" s="271">
        <f t="shared" ref="EZ43:EZ54" si="69">EK43/EG43-1</f>
        <v>1.6215935539696247E-2</v>
      </c>
      <c r="FA43" s="288">
        <f t="shared" si="65"/>
        <v>2.1410694768518377E-3</v>
      </c>
      <c r="FB43" s="389">
        <f t="shared" ref="FB43:FB54" si="70">FA43/$FA$54*100</f>
        <v>13.499031156738042</v>
      </c>
      <c r="FC43" s="154"/>
      <c r="FD43" s="155"/>
      <c r="FE43" s="201">
        <f t="shared" ref="FE43:FE54" si="71">AVERAGE(DN43:DY43)</f>
        <v>126.10370551427199</v>
      </c>
      <c r="FF43" s="201">
        <f t="shared" ref="FF43:FF54" si="72">AVERAGE(DZ43:EK43)</f>
        <v>127.86137462110692</v>
      </c>
      <c r="FG43" s="279">
        <f t="shared" ref="FG43:FG54" si="73">FF43/FE43-1</f>
        <v>1.3938282778185318E-2</v>
      </c>
      <c r="FH43" s="376">
        <f t="shared" si="66"/>
        <v>1.9272144343942962E-3</v>
      </c>
      <c r="FI43" s="282">
        <f>FH43/$FH$54*100</f>
        <v>5.6601496265094813</v>
      </c>
      <c r="FJ43" s="265"/>
      <c r="FK43" s="265"/>
      <c r="FL43" s="6"/>
      <c r="FM43" s="290"/>
      <c r="FN43" s="266"/>
      <c r="FO43" s="6"/>
      <c r="FP43" s="6"/>
      <c r="FQ43" s="6"/>
    </row>
    <row r="44" spans="3:175" ht="15.75" thickBot="1">
      <c r="C44" s="24">
        <v>110.9</v>
      </c>
      <c r="D44" s="25">
        <v>110.9</v>
      </c>
      <c r="E44" s="25">
        <v>110.9</v>
      </c>
      <c r="F44" s="25">
        <v>110.9</v>
      </c>
      <c r="G44" s="25">
        <v>110.9</v>
      </c>
      <c r="H44" s="25">
        <v>110.9</v>
      </c>
      <c r="I44" s="26">
        <v>110.891837844658</v>
      </c>
      <c r="J44" s="27">
        <v>110.891837844658</v>
      </c>
      <c r="K44" s="27">
        <v>110.891837844658</v>
      </c>
      <c r="L44" s="27">
        <v>110.89183784465801</v>
      </c>
      <c r="M44" s="27">
        <v>110.89183784465801</v>
      </c>
      <c r="N44" s="27">
        <v>110.89183784465801</v>
      </c>
      <c r="O44" s="66">
        <v>3</v>
      </c>
      <c r="P44" s="85" t="s">
        <v>3</v>
      </c>
      <c r="Q44" s="89">
        <v>3.5900000000000001E-2</v>
      </c>
      <c r="R44" s="92">
        <v>112.51097009012241</v>
      </c>
      <c r="S44" s="91">
        <v>112.51097009012241</v>
      </c>
      <c r="T44" s="91">
        <v>112.51097009012241</v>
      </c>
      <c r="U44" s="91">
        <v>115.01861119859213</v>
      </c>
      <c r="V44" s="91">
        <v>116.50358230265759</v>
      </c>
      <c r="W44" s="91">
        <v>116.50358230265759</v>
      </c>
      <c r="X44" s="91">
        <v>116.50358230265759</v>
      </c>
      <c r="Y44" s="91">
        <v>116.50358230265759</v>
      </c>
      <c r="Z44" s="91">
        <v>116.50358230265759</v>
      </c>
      <c r="AA44" s="99">
        <v>118.84402545162035</v>
      </c>
      <c r="AB44" s="99">
        <v>118.84402545162035</v>
      </c>
      <c r="AC44" s="99">
        <v>118.84402545162035</v>
      </c>
      <c r="AD44" s="92">
        <v>120.23</v>
      </c>
      <c r="AE44" s="91">
        <v>118.66</v>
      </c>
      <c r="AF44" s="91">
        <v>118.66</v>
      </c>
      <c r="AG44" s="91">
        <v>118.86</v>
      </c>
      <c r="AH44" s="91">
        <v>118.86</v>
      </c>
      <c r="AI44" s="91">
        <v>118.87</v>
      </c>
      <c r="AJ44" s="102">
        <v>118.87</v>
      </c>
      <c r="AK44" s="91">
        <v>118.87</v>
      </c>
      <c r="AL44" s="91">
        <v>118.87</v>
      </c>
      <c r="AM44" s="112">
        <v>118.87</v>
      </c>
      <c r="AN44" s="112">
        <v>118.87</v>
      </c>
      <c r="AO44" s="112">
        <v>118.87</v>
      </c>
      <c r="AP44" s="102">
        <v>119.8</v>
      </c>
      <c r="AQ44" s="102">
        <v>119.1</v>
      </c>
      <c r="AR44" s="102">
        <v>118.7</v>
      </c>
      <c r="AS44" s="102">
        <v>119.5</v>
      </c>
      <c r="AT44" s="116">
        <v>119.5</v>
      </c>
      <c r="AU44" s="102">
        <v>119.5</v>
      </c>
      <c r="AV44" s="91">
        <v>119.96</v>
      </c>
      <c r="AW44" s="91">
        <v>120.86</v>
      </c>
      <c r="AX44" s="91">
        <v>121.56</v>
      </c>
      <c r="AY44" s="91">
        <v>121.56</v>
      </c>
      <c r="AZ44" s="91">
        <v>121.56</v>
      </c>
      <c r="BA44" s="91">
        <v>122.62</v>
      </c>
      <c r="BB44" s="102">
        <v>122.19</v>
      </c>
      <c r="BC44" s="102">
        <v>122.19</v>
      </c>
      <c r="BD44" s="102">
        <v>122.19</v>
      </c>
      <c r="BE44" s="102">
        <v>122.19</v>
      </c>
      <c r="BF44" s="116">
        <v>122.19</v>
      </c>
      <c r="BG44" s="102">
        <v>122.2</v>
      </c>
      <c r="BH44" s="91">
        <v>123.4</v>
      </c>
      <c r="BI44" s="91">
        <v>123.1</v>
      </c>
      <c r="BJ44" s="91">
        <v>123.1</v>
      </c>
      <c r="BK44" s="91">
        <v>126.3</v>
      </c>
      <c r="BL44" s="91">
        <v>128.19999999999999</v>
      </c>
      <c r="BM44" s="91">
        <v>130.19999999999999</v>
      </c>
      <c r="BN44" s="102">
        <v>130.56</v>
      </c>
      <c r="BO44" s="102">
        <v>130.56</v>
      </c>
      <c r="BP44" s="102">
        <v>130.49</v>
      </c>
      <c r="BQ44" s="102">
        <v>130.47999999999999</v>
      </c>
      <c r="BR44" s="108">
        <v>130.51</v>
      </c>
      <c r="BS44" s="102">
        <v>130.51</v>
      </c>
      <c r="BT44" s="91">
        <v>132.74</v>
      </c>
      <c r="BU44" s="91">
        <v>132.74</v>
      </c>
      <c r="BV44" s="91">
        <v>132.74</v>
      </c>
      <c r="BW44" s="91">
        <v>133.34</v>
      </c>
      <c r="BX44" s="91">
        <v>133.13999999999999</v>
      </c>
      <c r="BY44" s="91">
        <v>131.19</v>
      </c>
      <c r="BZ44" s="102">
        <v>132.96</v>
      </c>
      <c r="CA44" s="102">
        <v>132.96</v>
      </c>
      <c r="CB44" s="102">
        <v>132.96</v>
      </c>
      <c r="CC44" s="102">
        <v>132.96</v>
      </c>
      <c r="CD44" s="108">
        <v>132.96</v>
      </c>
      <c r="CE44" s="102">
        <v>132.96</v>
      </c>
      <c r="CF44" s="91">
        <v>135.56</v>
      </c>
      <c r="CG44" s="91">
        <v>134.06</v>
      </c>
      <c r="CH44" s="91">
        <v>135.52000000000001</v>
      </c>
      <c r="CI44" s="91">
        <v>135.52000000000001</v>
      </c>
      <c r="CJ44" s="91">
        <v>135.52000000000001</v>
      </c>
      <c r="CK44" s="91">
        <v>135.63999999999999</v>
      </c>
      <c r="CL44" s="138">
        <v>135.63999999999999</v>
      </c>
      <c r="CM44" s="102">
        <v>135.63999999999999</v>
      </c>
      <c r="CN44" s="91">
        <v>135.63999999999999</v>
      </c>
      <c r="CO44" s="146">
        <v>134.25</v>
      </c>
      <c r="CP44" s="91">
        <v>135.24</v>
      </c>
      <c r="CQ44" s="91">
        <v>137.84</v>
      </c>
      <c r="CR44" s="146">
        <v>137.84</v>
      </c>
      <c r="CS44" s="146">
        <v>138.06</v>
      </c>
      <c r="CT44" s="146">
        <v>136.82</v>
      </c>
      <c r="CU44" s="146">
        <v>134.97999999999999</v>
      </c>
      <c r="CV44" s="146">
        <v>134.25</v>
      </c>
      <c r="CW44" s="109">
        <v>137.32</v>
      </c>
      <c r="CX44" s="109">
        <v>136.32</v>
      </c>
      <c r="CY44" s="109">
        <v>135.78</v>
      </c>
      <c r="CZ44" s="109">
        <v>135.94999999999999</v>
      </c>
      <c r="DA44" s="109">
        <v>135.18</v>
      </c>
      <c r="DB44" s="109">
        <v>136.54</v>
      </c>
      <c r="DC44" s="109">
        <v>136.54</v>
      </c>
      <c r="DD44" s="109">
        <v>136.54</v>
      </c>
      <c r="DE44" s="109">
        <v>136.54</v>
      </c>
      <c r="DF44" s="109">
        <v>136.54</v>
      </c>
      <c r="DG44" s="109">
        <v>136.25</v>
      </c>
      <c r="DH44" s="109">
        <v>135.62</v>
      </c>
      <c r="DI44" s="109">
        <v>136.36000000000001</v>
      </c>
      <c r="DJ44" s="109">
        <v>136.22</v>
      </c>
      <c r="DK44" s="109">
        <v>135.88</v>
      </c>
      <c r="DL44" s="109">
        <v>135.66999999999999</v>
      </c>
      <c r="DM44" s="109">
        <v>134.91</v>
      </c>
      <c r="DN44" s="109">
        <v>134.29</v>
      </c>
      <c r="DO44" s="109">
        <v>134.13</v>
      </c>
      <c r="DP44" s="109">
        <v>133.43</v>
      </c>
      <c r="DQ44" s="109">
        <v>133.19999999999999</v>
      </c>
      <c r="DR44" s="109">
        <v>133.08000000000001</v>
      </c>
      <c r="DS44" s="109">
        <v>132.94999999999999</v>
      </c>
      <c r="DT44" s="109">
        <v>133.05000000000001</v>
      </c>
      <c r="DU44" s="109">
        <v>132.41999999999999</v>
      </c>
      <c r="DV44" s="109">
        <v>131.69999999999999</v>
      </c>
      <c r="DW44" s="109">
        <v>131.69</v>
      </c>
      <c r="DX44" s="109">
        <v>131.67073726653999</v>
      </c>
      <c r="DY44" s="109">
        <v>131.74</v>
      </c>
      <c r="DZ44" s="109">
        <v>131.7903876</v>
      </c>
      <c r="EA44" s="109">
        <v>131.68181179999999</v>
      </c>
      <c r="EB44" s="109">
        <v>131.66893719999999</v>
      </c>
      <c r="EC44" s="109">
        <v>131.26819130000001</v>
      </c>
      <c r="ED44" s="109">
        <v>131.19167089999999</v>
      </c>
      <c r="EE44" s="109">
        <v>131.0240269</v>
      </c>
      <c r="EF44" s="109">
        <v>131.0103297</v>
      </c>
      <c r="EG44" s="109">
        <v>138.34505081176701</v>
      </c>
      <c r="EH44" s="109">
        <v>136.6079211</v>
      </c>
      <c r="EI44" s="109">
        <v>135.20450589999999</v>
      </c>
      <c r="EJ44" s="109">
        <v>133.938694</v>
      </c>
      <c r="EK44" s="109">
        <v>133.25353860000001</v>
      </c>
      <c r="EL44" s="109"/>
      <c r="EM44" s="109"/>
      <c r="EN44" s="109"/>
      <c r="EO44" s="109"/>
      <c r="EP44" s="109"/>
      <c r="EQ44" s="109"/>
      <c r="ER44" s="109"/>
      <c r="ES44" s="109"/>
      <c r="ET44" s="370"/>
      <c r="EU44" s="192">
        <f t="shared" si="67"/>
        <v>-5.1154403521359582E-3</v>
      </c>
      <c r="EV44" s="208">
        <f t="shared" si="64"/>
        <v>-2.8852111047317371E-4</v>
      </c>
      <c r="EW44" s="365">
        <f t="shared" si="68"/>
        <v>-4.6736370708491775</v>
      </c>
      <c r="EX44" s="155"/>
      <c r="EY44" s="155"/>
      <c r="EZ44" s="271">
        <f t="shared" si="69"/>
        <v>-3.6802994988917481E-2</v>
      </c>
      <c r="FA44" s="288">
        <f t="shared" si="65"/>
        <v>-1.0140269842463829E-3</v>
      </c>
      <c r="FB44" s="389">
        <f t="shared" si="70"/>
        <v>-6.3932450591197103</v>
      </c>
      <c r="FC44" s="154"/>
      <c r="FD44" s="155"/>
      <c r="FE44" s="201">
        <f t="shared" si="71"/>
        <v>132.779228105545</v>
      </c>
      <c r="FF44" s="201">
        <f t="shared" si="72"/>
        <v>133.08208881764725</v>
      </c>
      <c r="FG44" s="279">
        <f t="shared" si="73"/>
        <v>2.2809344234289153E-3</v>
      </c>
      <c r="FH44" s="376">
        <f t="shared" si="66"/>
        <v>7.3003574174230072E-5</v>
      </c>
      <c r="FI44" s="282">
        <f t="shared" ref="FI44:FI52" si="74">FH44/$FH$54*100</f>
        <v>0.21440849846373924</v>
      </c>
      <c r="FJ44" s="265"/>
      <c r="FK44" s="265"/>
      <c r="FL44" s="6"/>
      <c r="FM44" s="290"/>
      <c r="FN44" s="266"/>
      <c r="FO44" s="6"/>
      <c r="FP44" s="6"/>
      <c r="FQ44" s="6"/>
    </row>
    <row r="45" spans="3:175" ht="15.75" thickBot="1">
      <c r="C45" s="24">
        <v>105.7</v>
      </c>
      <c r="D45" s="25">
        <v>105.7</v>
      </c>
      <c r="E45" s="25">
        <v>105.7</v>
      </c>
      <c r="F45" s="25">
        <v>105.7</v>
      </c>
      <c r="G45" s="25">
        <v>105.7</v>
      </c>
      <c r="H45" s="25">
        <v>105.7</v>
      </c>
      <c r="I45" s="26">
        <v>105.71512648198552</v>
      </c>
      <c r="J45" s="27">
        <v>105.71512648198552</v>
      </c>
      <c r="K45" s="27">
        <v>105.71512648198552</v>
      </c>
      <c r="L45" s="27">
        <v>105.71512648198552</v>
      </c>
      <c r="M45" s="27">
        <v>105.71512648198552</v>
      </c>
      <c r="N45" s="27">
        <v>105.71512648198552</v>
      </c>
      <c r="O45" s="66">
        <v>4</v>
      </c>
      <c r="P45" s="85" t="s">
        <v>4</v>
      </c>
      <c r="Q45" s="89">
        <v>2.5899999999999999E-2</v>
      </c>
      <c r="R45" s="92">
        <v>130.07095725695825</v>
      </c>
      <c r="S45" s="91">
        <v>130.07095725695825</v>
      </c>
      <c r="T45" s="91">
        <v>130.07095725695825</v>
      </c>
      <c r="U45" s="91">
        <v>130.24971800964141</v>
      </c>
      <c r="V45" s="91">
        <v>129.65113370968606</v>
      </c>
      <c r="W45" s="91">
        <v>129.65113370968606</v>
      </c>
      <c r="X45" s="91">
        <v>129.0411191567668</v>
      </c>
      <c r="Y45" s="91">
        <v>129.0411191567668</v>
      </c>
      <c r="Z45" s="91">
        <v>129.0411191567668</v>
      </c>
      <c r="AA45" s="99">
        <v>128.52228020848915</v>
      </c>
      <c r="AB45" s="99">
        <v>128.41960846256717</v>
      </c>
      <c r="AC45" s="99">
        <v>128.41960846256717</v>
      </c>
      <c r="AD45" s="92">
        <v>129.22</v>
      </c>
      <c r="AE45" s="91">
        <v>128.75</v>
      </c>
      <c r="AF45" s="91">
        <v>129.22999999999999</v>
      </c>
      <c r="AG45" s="91">
        <v>128.33000000000001</v>
      </c>
      <c r="AH45" s="91">
        <v>129.6</v>
      </c>
      <c r="AI45" s="91">
        <v>128.80000000000001</v>
      </c>
      <c r="AJ45" s="102">
        <v>128.80000000000001</v>
      </c>
      <c r="AK45" s="102">
        <v>129.13</v>
      </c>
      <c r="AL45" s="91">
        <v>129.38999999999999</v>
      </c>
      <c r="AM45" s="112">
        <v>129.65</v>
      </c>
      <c r="AN45" s="112">
        <v>129.54</v>
      </c>
      <c r="AO45" s="112">
        <v>129.54</v>
      </c>
      <c r="AP45" s="102">
        <v>126.2</v>
      </c>
      <c r="AQ45" s="102">
        <v>126.5</v>
      </c>
      <c r="AR45" s="102">
        <v>125.8</v>
      </c>
      <c r="AS45" s="102">
        <v>127.23</v>
      </c>
      <c r="AT45" s="108">
        <v>127.23</v>
      </c>
      <c r="AU45" s="102">
        <v>127.23</v>
      </c>
      <c r="AV45" s="91">
        <v>126.75</v>
      </c>
      <c r="AW45" s="91">
        <v>126.73</v>
      </c>
      <c r="AX45" s="91">
        <v>127.22</v>
      </c>
      <c r="AY45" s="91">
        <v>126.55</v>
      </c>
      <c r="AZ45" s="91">
        <v>126.04</v>
      </c>
      <c r="BA45" s="91">
        <v>126.04</v>
      </c>
      <c r="BB45" s="102">
        <v>133.41</v>
      </c>
      <c r="BC45" s="102">
        <v>125.74</v>
      </c>
      <c r="BD45" s="102">
        <v>124.59</v>
      </c>
      <c r="BE45" s="102">
        <v>125.97</v>
      </c>
      <c r="BF45" s="116">
        <v>126.59</v>
      </c>
      <c r="BG45" s="102">
        <v>126.2</v>
      </c>
      <c r="BH45" s="91">
        <v>127</v>
      </c>
      <c r="BI45" s="91">
        <v>127.2</v>
      </c>
      <c r="BJ45" s="91">
        <v>127.2</v>
      </c>
      <c r="BK45" s="91">
        <v>129.30000000000001</v>
      </c>
      <c r="BL45" s="91">
        <v>129.30000000000001</v>
      </c>
      <c r="BM45" s="91">
        <v>129.30000000000001</v>
      </c>
      <c r="BN45" s="102">
        <v>129.53</v>
      </c>
      <c r="BO45" s="102">
        <v>130.24</v>
      </c>
      <c r="BP45" s="102">
        <v>130.21</v>
      </c>
      <c r="BQ45" s="102">
        <v>130.16999999999999</v>
      </c>
      <c r="BR45" s="108">
        <v>130.19</v>
      </c>
      <c r="BS45" s="102">
        <v>129.62</v>
      </c>
      <c r="BT45" s="91">
        <v>130.11000000000001</v>
      </c>
      <c r="BU45" s="91">
        <v>130.27000000000001</v>
      </c>
      <c r="BV45" s="91">
        <v>130.06</v>
      </c>
      <c r="BW45" s="91">
        <v>129.85</v>
      </c>
      <c r="BX45" s="91">
        <v>129.08000000000001</v>
      </c>
      <c r="BY45" s="91">
        <v>129.19</v>
      </c>
      <c r="BZ45" s="102">
        <v>129.06</v>
      </c>
      <c r="CA45" s="102">
        <v>129.05000000000001</v>
      </c>
      <c r="CB45" s="102">
        <v>129.11000000000001</v>
      </c>
      <c r="CC45" s="102">
        <v>129.11000000000001</v>
      </c>
      <c r="CD45" s="108">
        <v>129.43</v>
      </c>
      <c r="CE45" s="102">
        <v>129.43</v>
      </c>
      <c r="CF45" s="91">
        <v>129.47999999999999</v>
      </c>
      <c r="CG45" s="91">
        <v>129.97999999999999</v>
      </c>
      <c r="CH45" s="91">
        <v>131.03</v>
      </c>
      <c r="CI45" s="91">
        <v>129.86000000000001</v>
      </c>
      <c r="CJ45" s="91">
        <v>129.94</v>
      </c>
      <c r="CK45" s="91">
        <v>131.77000000000001</v>
      </c>
      <c r="CL45" s="109">
        <v>132.13999999999999</v>
      </c>
      <c r="CM45" s="102">
        <v>132.13999999999999</v>
      </c>
      <c r="CN45" s="91">
        <v>132.13</v>
      </c>
      <c r="CO45" s="146">
        <v>132.16999999999999</v>
      </c>
      <c r="CP45" s="91">
        <v>133.58000000000001</v>
      </c>
      <c r="CQ45" s="91">
        <v>135.56</v>
      </c>
      <c r="CR45" s="146">
        <v>135.4</v>
      </c>
      <c r="CS45" s="146">
        <v>134.82</v>
      </c>
      <c r="CT45" s="146">
        <v>134.93</v>
      </c>
      <c r="CU45" s="146">
        <v>134.87</v>
      </c>
      <c r="CV45" s="146">
        <v>135.22</v>
      </c>
      <c r="CW45" s="109">
        <v>138</v>
      </c>
      <c r="CX45" s="109">
        <v>138.09</v>
      </c>
      <c r="CY45" s="109">
        <v>138.07</v>
      </c>
      <c r="CZ45" s="109">
        <v>138.06</v>
      </c>
      <c r="DA45" s="109">
        <v>138.19999999999999</v>
      </c>
      <c r="DB45" s="109">
        <v>137.19999999999999</v>
      </c>
      <c r="DC45" s="109">
        <v>138.29</v>
      </c>
      <c r="DD45" s="109">
        <v>138.05000000000001</v>
      </c>
      <c r="DE45" s="109">
        <v>137.96</v>
      </c>
      <c r="DF45" s="109">
        <v>138.29</v>
      </c>
      <c r="DG45" s="109">
        <v>138.72999999999999</v>
      </c>
      <c r="DH45" s="109">
        <v>139.76</v>
      </c>
      <c r="DI45" s="109">
        <v>141.43</v>
      </c>
      <c r="DJ45" s="109">
        <v>143.38999999999999</v>
      </c>
      <c r="DK45" s="109">
        <v>144.33000000000001</v>
      </c>
      <c r="DL45" s="109">
        <v>145.36000000000001</v>
      </c>
      <c r="DM45" s="109">
        <v>146.79</v>
      </c>
      <c r="DN45" s="109">
        <v>146.88999999999999</v>
      </c>
      <c r="DO45" s="109">
        <v>147.02000000000001</v>
      </c>
      <c r="DP45" s="109">
        <v>147.13999999999999</v>
      </c>
      <c r="DQ45" s="109">
        <v>147.27000000000001</v>
      </c>
      <c r="DR45" s="109">
        <v>147.29</v>
      </c>
      <c r="DS45" s="109">
        <v>147.88</v>
      </c>
      <c r="DT45" s="109">
        <v>148</v>
      </c>
      <c r="DU45" s="109">
        <v>157.82</v>
      </c>
      <c r="DV45" s="109">
        <v>157.47</v>
      </c>
      <c r="DW45" s="109">
        <v>157.91</v>
      </c>
      <c r="DX45" s="109">
        <v>157.88034200668301</v>
      </c>
      <c r="DY45" s="109">
        <v>157.88999999999999</v>
      </c>
      <c r="DZ45" s="109">
        <v>157.98783299999999</v>
      </c>
      <c r="EA45" s="109">
        <v>158.00536869999999</v>
      </c>
      <c r="EB45" s="109">
        <v>158.06847809999999</v>
      </c>
      <c r="EC45" s="109">
        <v>158.96027090000001</v>
      </c>
      <c r="ED45" s="109">
        <v>159.74786280000001</v>
      </c>
      <c r="EE45" s="109">
        <v>160.09550089999999</v>
      </c>
      <c r="EF45" s="109">
        <v>159.8768115</v>
      </c>
      <c r="EG45" s="109">
        <v>162.20974922180099</v>
      </c>
      <c r="EH45" s="109">
        <v>162.71164419999999</v>
      </c>
      <c r="EI45" s="109">
        <v>164.85663650000001</v>
      </c>
      <c r="EJ45" s="109">
        <v>164.95497230000001</v>
      </c>
      <c r="EK45" s="109">
        <v>165.7777667</v>
      </c>
      <c r="EL45" s="109"/>
      <c r="EM45" s="109"/>
      <c r="EN45" s="109"/>
      <c r="EO45" s="109"/>
      <c r="EP45" s="109"/>
      <c r="EQ45" s="109"/>
      <c r="ER45" s="109"/>
      <c r="ES45" s="109"/>
      <c r="ET45" s="370"/>
      <c r="EU45" s="192">
        <f t="shared" si="67"/>
        <v>4.9879939266310735E-3</v>
      </c>
      <c r="EV45" s="208">
        <f t="shared" si="64"/>
        <v>1.6170572343191906E-5</v>
      </c>
      <c r="EW45" s="365">
        <f>EV45/$EV$54*100</f>
        <v>0.26194057771386897</v>
      </c>
      <c r="EX45" s="155"/>
      <c r="EY45" s="155"/>
      <c r="EZ45" s="271">
        <f t="shared" si="69"/>
        <v>2.1996319551176979E-2</v>
      </c>
      <c r="FA45" s="288">
        <f t="shared" si="65"/>
        <v>4.5577742131637543E-4</v>
      </c>
      <c r="FB45" s="389">
        <f t="shared" si="70"/>
        <v>2.8735889598192754</v>
      </c>
      <c r="FC45" s="154"/>
      <c r="FD45" s="155"/>
      <c r="FE45" s="201">
        <f t="shared" si="71"/>
        <v>151.70502850055689</v>
      </c>
      <c r="FF45" s="201">
        <f t="shared" si="72"/>
        <v>161.10440790181676</v>
      </c>
      <c r="FG45" s="387">
        <f>FF45/FE45-1</f>
        <v>6.1958258695593349E-2</v>
      </c>
      <c r="FH45" s="376">
        <f t="shared" si="66"/>
        <v>1.6345781137047297E-3</v>
      </c>
      <c r="FI45" s="377">
        <f t="shared" si="74"/>
        <v>4.800688773740009</v>
      </c>
      <c r="FJ45" s="265"/>
      <c r="FK45" s="265"/>
      <c r="FL45" s="163"/>
      <c r="FM45" s="290"/>
      <c r="FN45" s="266"/>
      <c r="FO45" s="6"/>
      <c r="FP45" s="6"/>
      <c r="FQ45" s="6"/>
    </row>
    <row r="46" spans="3:175" ht="15.75" thickBot="1">
      <c r="C46" s="24">
        <v>115.4</v>
      </c>
      <c r="D46" s="25">
        <v>115.4</v>
      </c>
      <c r="E46" s="25">
        <v>115.4</v>
      </c>
      <c r="F46" s="25">
        <v>115.4</v>
      </c>
      <c r="G46" s="25">
        <v>115.4</v>
      </c>
      <c r="H46" s="25">
        <v>115.4</v>
      </c>
      <c r="I46" s="26">
        <v>115.4496276216066</v>
      </c>
      <c r="J46" s="27">
        <v>115.4496276216066</v>
      </c>
      <c r="K46" s="27">
        <v>115.4496276216066</v>
      </c>
      <c r="L46" s="27">
        <v>115.44962762160658</v>
      </c>
      <c r="M46" s="27">
        <v>115.44962762160658</v>
      </c>
      <c r="N46" s="27">
        <v>115.44962762160658</v>
      </c>
      <c r="O46" s="66">
        <v>5</v>
      </c>
      <c r="P46" s="85" t="s">
        <v>5</v>
      </c>
      <c r="Q46" s="89">
        <v>7.7299999999999994E-2</v>
      </c>
      <c r="R46" s="92">
        <v>139.01339884255447</v>
      </c>
      <c r="S46" s="91">
        <v>139.01339884255447</v>
      </c>
      <c r="T46" s="91">
        <v>139.01339884255447</v>
      </c>
      <c r="U46" s="91">
        <v>140.36451523525793</v>
      </c>
      <c r="V46" s="91">
        <v>141.7184388955707</v>
      </c>
      <c r="W46" s="91">
        <v>140.67501677783054</v>
      </c>
      <c r="X46" s="91">
        <v>139.70866425570676</v>
      </c>
      <c r="Y46" s="91">
        <v>139.70866425570676</v>
      </c>
      <c r="Z46" s="91">
        <v>139.70866425570676</v>
      </c>
      <c r="AA46" s="99">
        <v>141.1388294346022</v>
      </c>
      <c r="AB46" s="99">
        <v>141.04845297162674</v>
      </c>
      <c r="AC46" s="99">
        <v>141.88285197001474</v>
      </c>
      <c r="AD46" s="92">
        <v>142.1</v>
      </c>
      <c r="AE46" s="91">
        <v>141.63</v>
      </c>
      <c r="AF46" s="91">
        <v>141.93</v>
      </c>
      <c r="AG46" s="91">
        <v>140.44999999999999</v>
      </c>
      <c r="AH46" s="91">
        <v>141.57</v>
      </c>
      <c r="AI46" s="91">
        <v>142.78</v>
      </c>
      <c r="AJ46" s="102">
        <v>142.81</v>
      </c>
      <c r="AK46" s="91">
        <v>143.74</v>
      </c>
      <c r="AL46" s="91">
        <v>143.11000000000001</v>
      </c>
      <c r="AM46" s="112">
        <v>141.72999999999999</v>
      </c>
      <c r="AN46" s="112">
        <v>140.55000000000001</v>
      </c>
      <c r="AO46" s="112">
        <v>140.55000000000001</v>
      </c>
      <c r="AP46" s="102">
        <v>142.80000000000001</v>
      </c>
      <c r="AQ46" s="102">
        <v>141.30000000000001</v>
      </c>
      <c r="AR46" s="102">
        <v>141.4</v>
      </c>
      <c r="AS46" s="102">
        <v>143.80000000000001</v>
      </c>
      <c r="AT46" s="108">
        <v>143.80000000000001</v>
      </c>
      <c r="AU46" s="102">
        <v>143.80000000000001</v>
      </c>
      <c r="AV46" s="91">
        <v>140.88</v>
      </c>
      <c r="AW46" s="91">
        <v>142.4</v>
      </c>
      <c r="AX46" s="91">
        <v>141.61000000000001</v>
      </c>
      <c r="AY46" s="91">
        <v>141.61000000000001</v>
      </c>
      <c r="AZ46" s="91">
        <v>141.61000000000001</v>
      </c>
      <c r="BA46" s="91">
        <v>142.11000000000001</v>
      </c>
      <c r="BB46" s="102">
        <v>146.59</v>
      </c>
      <c r="BC46" s="102">
        <v>143.66999999999999</v>
      </c>
      <c r="BD46" s="102">
        <v>146.59</v>
      </c>
      <c r="BE46" s="102">
        <v>156.88999999999999</v>
      </c>
      <c r="BF46" s="116">
        <v>156.74</v>
      </c>
      <c r="BG46" s="102">
        <v>155</v>
      </c>
      <c r="BH46" s="91">
        <v>155.19999999999999</v>
      </c>
      <c r="BI46" s="91">
        <v>155</v>
      </c>
      <c r="BJ46" s="91">
        <v>155</v>
      </c>
      <c r="BK46" s="91">
        <v>157.1</v>
      </c>
      <c r="BL46" s="91">
        <v>157.1</v>
      </c>
      <c r="BM46" s="91">
        <v>157.1</v>
      </c>
      <c r="BN46" s="102">
        <v>157.74</v>
      </c>
      <c r="BO46" s="102">
        <v>157.74</v>
      </c>
      <c r="BP46" s="102">
        <v>156.25</v>
      </c>
      <c r="BQ46" s="102">
        <v>156.38</v>
      </c>
      <c r="BR46" s="108">
        <v>156.24</v>
      </c>
      <c r="BS46" s="102">
        <v>157.34</v>
      </c>
      <c r="BT46" s="91">
        <v>158.53</v>
      </c>
      <c r="BU46" s="91">
        <v>158.53</v>
      </c>
      <c r="BV46" s="91">
        <v>158.53</v>
      </c>
      <c r="BW46" s="91">
        <v>159.06</v>
      </c>
      <c r="BX46" s="91">
        <v>158.96</v>
      </c>
      <c r="BY46" s="91">
        <v>158.91</v>
      </c>
      <c r="BZ46" s="102">
        <v>159.24</v>
      </c>
      <c r="CA46" s="102">
        <v>159.24</v>
      </c>
      <c r="CB46" s="102">
        <v>159.61000000000001</v>
      </c>
      <c r="CC46" s="102">
        <v>160.47999999999999</v>
      </c>
      <c r="CD46" s="108">
        <v>160.22999999999999</v>
      </c>
      <c r="CE46" s="102">
        <v>160.11000000000001</v>
      </c>
      <c r="CF46" s="91">
        <v>159.75</v>
      </c>
      <c r="CG46" s="91">
        <v>160.1</v>
      </c>
      <c r="CH46" s="91">
        <v>161.47</v>
      </c>
      <c r="CI46" s="91">
        <v>161.5</v>
      </c>
      <c r="CJ46" s="91">
        <v>161.5</v>
      </c>
      <c r="CK46" s="91">
        <v>165.72</v>
      </c>
      <c r="CL46" s="109">
        <v>165.66</v>
      </c>
      <c r="CM46" s="102">
        <v>165.66</v>
      </c>
      <c r="CN46" s="91">
        <v>165.54</v>
      </c>
      <c r="CO46" s="146">
        <v>164.82</v>
      </c>
      <c r="CP46" s="91">
        <v>171.16</v>
      </c>
      <c r="CQ46" s="91">
        <v>170.8</v>
      </c>
      <c r="CR46" s="146">
        <v>170.83</v>
      </c>
      <c r="CS46" s="146">
        <v>170.89</v>
      </c>
      <c r="CT46" s="146">
        <v>172.57</v>
      </c>
      <c r="CU46" s="146">
        <v>174.52</v>
      </c>
      <c r="CV46" s="146">
        <v>176.49</v>
      </c>
      <c r="CW46" s="109">
        <v>173.29</v>
      </c>
      <c r="CX46" s="109">
        <v>172.88</v>
      </c>
      <c r="CY46" s="109">
        <v>173.34</v>
      </c>
      <c r="CZ46" s="109">
        <v>172.94</v>
      </c>
      <c r="DA46" s="109">
        <v>169.31</v>
      </c>
      <c r="DB46" s="109">
        <v>169.82</v>
      </c>
      <c r="DC46" s="109">
        <v>169.82</v>
      </c>
      <c r="DD46" s="109">
        <v>169.82</v>
      </c>
      <c r="DE46" s="109">
        <v>169.82</v>
      </c>
      <c r="DF46" s="109">
        <v>169.82</v>
      </c>
      <c r="DG46" s="109">
        <v>170.07</v>
      </c>
      <c r="DH46" s="109">
        <v>172.95</v>
      </c>
      <c r="DI46" s="109">
        <v>175.3</v>
      </c>
      <c r="DJ46" s="109">
        <v>176.48</v>
      </c>
      <c r="DK46" s="109">
        <v>175.76</v>
      </c>
      <c r="DL46" s="109">
        <v>176.94</v>
      </c>
      <c r="DM46" s="109">
        <v>177.38</v>
      </c>
      <c r="DN46" s="109">
        <v>177.55</v>
      </c>
      <c r="DO46" s="109">
        <v>178.13</v>
      </c>
      <c r="DP46" s="109">
        <v>178.06</v>
      </c>
      <c r="DQ46" s="109">
        <v>177.45</v>
      </c>
      <c r="DR46" s="109">
        <v>177.39</v>
      </c>
      <c r="DS46" s="109">
        <v>177.46</v>
      </c>
      <c r="DT46" s="109">
        <v>177.99</v>
      </c>
      <c r="DU46" s="109">
        <v>181.06</v>
      </c>
      <c r="DV46" s="109">
        <v>179.77</v>
      </c>
      <c r="DW46" s="109">
        <v>182.38</v>
      </c>
      <c r="DX46" s="109">
        <v>183.11473131179801</v>
      </c>
      <c r="DY46" s="109">
        <v>185.74</v>
      </c>
      <c r="DZ46" s="109">
        <v>185.6954336</v>
      </c>
      <c r="EA46" s="109">
        <v>186.0685349</v>
      </c>
      <c r="EB46" s="109">
        <v>186.25620599999999</v>
      </c>
      <c r="EC46" s="109">
        <v>186.75057889999999</v>
      </c>
      <c r="ED46" s="109">
        <v>188.06519510000001</v>
      </c>
      <c r="EE46" s="109">
        <v>188.00292020000001</v>
      </c>
      <c r="EF46" s="109">
        <v>188.18681240000001</v>
      </c>
      <c r="EG46" s="109">
        <v>194.61044073104799</v>
      </c>
      <c r="EH46" s="109">
        <v>194.52998640000001</v>
      </c>
      <c r="EI46" s="109">
        <v>194.5573211</v>
      </c>
      <c r="EJ46" s="109">
        <v>194.40015550000001</v>
      </c>
      <c r="EK46" s="109">
        <v>194.1917062</v>
      </c>
      <c r="EL46" s="109"/>
      <c r="EM46" s="109"/>
      <c r="EN46" s="109"/>
      <c r="EO46" s="109"/>
      <c r="EP46" s="109"/>
      <c r="EQ46" s="109"/>
      <c r="ER46" s="109"/>
      <c r="ES46" s="109"/>
      <c r="ET46" s="370"/>
      <c r="EU46" s="192">
        <f t="shared" si="67"/>
        <v>-1.0722692040233683E-3</v>
      </c>
      <c r="EV46" s="208">
        <f t="shared" si="64"/>
        <v>-7.7134907144108038E-5</v>
      </c>
      <c r="EW46" s="365">
        <f t="shared" si="68"/>
        <v>-1.2494772423896212</v>
      </c>
      <c r="EX46" s="155"/>
      <c r="EY46" s="155"/>
      <c r="EZ46" s="271">
        <f t="shared" si="69"/>
        <v>-2.1516550164267789E-3</v>
      </c>
      <c r="FA46" s="288">
        <f t="shared" si="65"/>
        <v>-1.0419902794877278E-4</v>
      </c>
      <c r="FB46" s="400">
        <f t="shared" si="70"/>
        <v>-0.65695482560916341</v>
      </c>
      <c r="FC46" s="154"/>
      <c r="FD46" s="155"/>
      <c r="FE46" s="201">
        <f t="shared" si="71"/>
        <v>179.6745609426498</v>
      </c>
      <c r="FF46" s="201">
        <f t="shared" si="72"/>
        <v>190.10960758592068</v>
      </c>
      <c r="FG46" s="387">
        <f t="shared" si="73"/>
        <v>5.8077485140490381E-2</v>
      </c>
      <c r="FH46" s="376">
        <f t="shared" si="66"/>
        <v>5.4160245472710047E-3</v>
      </c>
      <c r="FI46" s="377">
        <f t="shared" si="74"/>
        <v>15.906641612528642</v>
      </c>
      <c r="FJ46" s="265"/>
      <c r="FK46" s="265"/>
      <c r="FL46" s="163"/>
      <c r="FM46" s="290"/>
      <c r="FN46" s="266"/>
      <c r="FO46" s="6"/>
      <c r="FP46" s="6"/>
      <c r="FQ46" s="6"/>
    </row>
    <row r="47" spans="3:175" ht="15.75" thickBot="1">
      <c r="C47" s="24">
        <v>103.9</v>
      </c>
      <c r="D47" s="25">
        <v>103.9</v>
      </c>
      <c r="E47" s="25">
        <v>103.9</v>
      </c>
      <c r="F47" s="25">
        <v>103.9</v>
      </c>
      <c r="G47" s="25">
        <v>103.9</v>
      </c>
      <c r="H47" s="25">
        <v>103.9</v>
      </c>
      <c r="I47" s="26">
        <v>103.90182639066362</v>
      </c>
      <c r="J47" s="27">
        <v>103.90182639066362</v>
      </c>
      <c r="K47" s="27">
        <v>103.90182639066362</v>
      </c>
      <c r="L47" s="27">
        <v>103.90182639066363</v>
      </c>
      <c r="M47" s="27">
        <v>103.90182639066363</v>
      </c>
      <c r="N47" s="27">
        <v>103.90182639066363</v>
      </c>
      <c r="O47" s="66">
        <v>6</v>
      </c>
      <c r="P47" s="85" t="s">
        <v>6</v>
      </c>
      <c r="Q47" s="89">
        <v>7.7899999999999997E-2</v>
      </c>
      <c r="R47" s="92">
        <v>132.45709899290938</v>
      </c>
      <c r="S47" s="91">
        <v>132.45709899290938</v>
      </c>
      <c r="T47" s="91">
        <v>132.45709899290938</v>
      </c>
      <c r="U47" s="91">
        <v>132.45709899290938</v>
      </c>
      <c r="V47" s="91">
        <v>132.45709899290938</v>
      </c>
      <c r="W47" s="91">
        <v>132.45709899290938</v>
      </c>
      <c r="X47" s="91">
        <v>137.17969892022657</v>
      </c>
      <c r="Y47" s="91">
        <v>137.17969892022657</v>
      </c>
      <c r="Z47" s="91">
        <v>137.17969892022657</v>
      </c>
      <c r="AA47" s="99">
        <v>137.17969892022657</v>
      </c>
      <c r="AB47" s="99">
        <v>137.17969892022657</v>
      </c>
      <c r="AC47" s="99">
        <v>137.17969892022657</v>
      </c>
      <c r="AD47" s="92">
        <v>138.11000000000001</v>
      </c>
      <c r="AE47" s="91">
        <v>137.24</v>
      </c>
      <c r="AF47" s="91">
        <v>137.24</v>
      </c>
      <c r="AG47" s="91">
        <v>137.24</v>
      </c>
      <c r="AH47" s="91">
        <v>137.24</v>
      </c>
      <c r="AI47" s="91">
        <v>137.24</v>
      </c>
      <c r="AJ47" s="102">
        <v>138.16999999999999</v>
      </c>
      <c r="AK47" s="91">
        <v>137.80000000000001</v>
      </c>
      <c r="AL47" s="102">
        <v>136.94999999999999</v>
      </c>
      <c r="AM47" s="112">
        <v>136.94999999999999</v>
      </c>
      <c r="AN47" s="112">
        <v>136.94999999999999</v>
      </c>
      <c r="AO47" s="112">
        <v>136.94999999999999</v>
      </c>
      <c r="AP47" s="102">
        <v>137</v>
      </c>
      <c r="AQ47" s="102">
        <v>137.1</v>
      </c>
      <c r="AR47" s="102">
        <v>136.6</v>
      </c>
      <c r="AS47" s="102">
        <v>138.19999999999999</v>
      </c>
      <c r="AT47" s="108">
        <v>138.19999999999999</v>
      </c>
      <c r="AU47" s="102">
        <v>138.19999999999999</v>
      </c>
      <c r="AV47" s="91">
        <v>137.97</v>
      </c>
      <c r="AW47" s="91">
        <v>138.74</v>
      </c>
      <c r="AX47" s="91">
        <v>138.74</v>
      </c>
      <c r="AY47" s="91">
        <v>138.74</v>
      </c>
      <c r="AZ47" s="91">
        <v>138.74</v>
      </c>
      <c r="BA47" s="91">
        <v>138.74</v>
      </c>
      <c r="BB47" s="102">
        <v>136.69</v>
      </c>
      <c r="BC47" s="102">
        <v>136.91999999999999</v>
      </c>
      <c r="BD47" s="102">
        <v>136.99</v>
      </c>
      <c r="BE47" s="102">
        <v>137.4</v>
      </c>
      <c r="BF47" s="108">
        <v>137.4</v>
      </c>
      <c r="BG47" s="102">
        <v>137.4</v>
      </c>
      <c r="BH47" s="91">
        <v>136.4</v>
      </c>
      <c r="BI47" s="91">
        <v>136.6</v>
      </c>
      <c r="BJ47" s="91">
        <v>136.6</v>
      </c>
      <c r="BK47" s="91">
        <v>139.69999999999999</v>
      </c>
      <c r="BL47" s="91">
        <v>139.69999999999999</v>
      </c>
      <c r="BM47" s="91">
        <v>139.69999999999999</v>
      </c>
      <c r="BN47" s="102">
        <v>139.16</v>
      </c>
      <c r="BO47" s="102">
        <v>139.16</v>
      </c>
      <c r="BP47" s="102">
        <v>139.16</v>
      </c>
      <c r="BQ47" s="102">
        <v>139.19</v>
      </c>
      <c r="BR47" s="108">
        <v>139.19</v>
      </c>
      <c r="BS47" s="102">
        <v>139.19</v>
      </c>
      <c r="BT47" s="91">
        <v>140.51</v>
      </c>
      <c r="BU47" s="91">
        <v>140.51</v>
      </c>
      <c r="BV47" s="91">
        <v>140.51</v>
      </c>
      <c r="BW47" s="91">
        <v>141.78</v>
      </c>
      <c r="BX47" s="91">
        <v>141.59</v>
      </c>
      <c r="BY47" s="91">
        <v>141.59</v>
      </c>
      <c r="BZ47" s="102">
        <v>139.33000000000001</v>
      </c>
      <c r="CA47" s="102">
        <v>139.33000000000001</v>
      </c>
      <c r="CB47" s="102">
        <v>139.33000000000001</v>
      </c>
      <c r="CC47" s="102">
        <v>139.35</v>
      </c>
      <c r="CD47" s="108">
        <v>139.35</v>
      </c>
      <c r="CE47" s="102">
        <v>139.21</v>
      </c>
      <c r="CF47" s="91">
        <v>139.21</v>
      </c>
      <c r="CG47" s="91">
        <v>139.21</v>
      </c>
      <c r="CH47" s="91">
        <v>139.27000000000001</v>
      </c>
      <c r="CI47" s="91">
        <v>139.36000000000001</v>
      </c>
      <c r="CJ47" s="91">
        <v>139.36000000000001</v>
      </c>
      <c r="CK47" s="91">
        <v>144.72</v>
      </c>
      <c r="CL47" s="139">
        <v>145.30000000000001</v>
      </c>
      <c r="CM47" s="102">
        <v>145.30000000000001</v>
      </c>
      <c r="CN47" s="102">
        <v>145.66</v>
      </c>
      <c r="CO47" s="146">
        <v>145.4</v>
      </c>
      <c r="CP47" s="91">
        <v>166.63</v>
      </c>
      <c r="CQ47" s="91">
        <v>162.24</v>
      </c>
      <c r="CR47" s="146">
        <v>162.24</v>
      </c>
      <c r="CS47" s="146">
        <v>163.28</v>
      </c>
      <c r="CT47" s="146">
        <v>163.69</v>
      </c>
      <c r="CU47" s="146">
        <v>165.25</v>
      </c>
      <c r="CV47" s="146">
        <v>167.78</v>
      </c>
      <c r="CW47" s="109">
        <v>168.6</v>
      </c>
      <c r="CX47" s="109">
        <v>168.96</v>
      </c>
      <c r="CY47" s="109">
        <v>169.88</v>
      </c>
      <c r="CZ47" s="109">
        <v>170.69</v>
      </c>
      <c r="DA47" s="109">
        <v>157.34</v>
      </c>
      <c r="DB47" s="109">
        <v>157.30000000000001</v>
      </c>
      <c r="DC47" s="109">
        <v>157.30000000000001</v>
      </c>
      <c r="DD47" s="109">
        <v>157.30000000000001</v>
      </c>
      <c r="DE47" s="109">
        <v>157.30000000000001</v>
      </c>
      <c r="DF47" s="109">
        <v>157.30000000000001</v>
      </c>
      <c r="DG47" s="109">
        <v>159.06</v>
      </c>
      <c r="DH47" s="109">
        <v>161.76</v>
      </c>
      <c r="DI47" s="109">
        <v>161.19</v>
      </c>
      <c r="DJ47" s="109">
        <v>163.5</v>
      </c>
      <c r="DK47" s="109">
        <v>164.95</v>
      </c>
      <c r="DL47" s="109">
        <v>166.52</v>
      </c>
      <c r="DM47" s="109">
        <v>167.31</v>
      </c>
      <c r="DN47" s="109">
        <v>167.36</v>
      </c>
      <c r="DO47" s="109">
        <v>168.21</v>
      </c>
      <c r="DP47" s="109">
        <v>168.46</v>
      </c>
      <c r="DQ47" s="109">
        <v>168.97</v>
      </c>
      <c r="DR47" s="109">
        <v>168.86</v>
      </c>
      <c r="DS47" s="109">
        <v>169.1</v>
      </c>
      <c r="DT47" s="109">
        <v>169.48</v>
      </c>
      <c r="DU47" s="109">
        <v>175.34</v>
      </c>
      <c r="DV47" s="109">
        <v>176.01</v>
      </c>
      <c r="DW47" s="109">
        <v>176.31</v>
      </c>
      <c r="DX47" s="109">
        <v>176.70966386795001</v>
      </c>
      <c r="DY47" s="109">
        <v>176.97</v>
      </c>
      <c r="DZ47" s="109">
        <v>177.00791359999999</v>
      </c>
      <c r="EA47" s="109">
        <v>177.09658150000001</v>
      </c>
      <c r="EB47" s="109">
        <v>178.46233839999999</v>
      </c>
      <c r="EC47" s="109">
        <v>178.67846489999999</v>
      </c>
      <c r="ED47" s="109">
        <v>177.37262250000001</v>
      </c>
      <c r="EE47" s="109">
        <v>176.31522419999999</v>
      </c>
      <c r="EF47" s="109">
        <v>176.5070915</v>
      </c>
      <c r="EG47" s="109">
        <v>204.75406646728501</v>
      </c>
      <c r="EH47" s="109">
        <v>208.8371277</v>
      </c>
      <c r="EI47" s="109">
        <v>208.9648962</v>
      </c>
      <c r="EJ47" s="109">
        <v>210.19814009999999</v>
      </c>
      <c r="EK47" s="109">
        <v>210.5918169</v>
      </c>
      <c r="EL47" s="109"/>
      <c r="EM47" s="109"/>
      <c r="EN47" s="109"/>
      <c r="EO47" s="109"/>
      <c r="EP47" s="109"/>
      <c r="EQ47" s="109"/>
      <c r="ER47" s="109"/>
      <c r="ES47" s="109"/>
      <c r="ET47" s="370"/>
      <c r="EU47" s="192">
        <f t="shared" si="67"/>
        <v>1.8728843167343801E-3</v>
      </c>
      <c r="EV47" s="208">
        <f t="shared" si="64"/>
        <v>6.0995866600628188E-4</v>
      </c>
      <c r="EW47" s="365">
        <f>EV47/$EV$54*100</f>
        <v>9.8804743557845374</v>
      </c>
      <c r="EX47" s="155"/>
      <c r="EY47" s="155"/>
      <c r="EZ47" s="271">
        <f t="shared" si="69"/>
        <v>2.8511035377398519E-2</v>
      </c>
      <c r="FA47" s="288">
        <f t="shared" si="65"/>
        <v>2.7185470255672852E-3</v>
      </c>
      <c r="FB47" s="400">
        <f t="shared" si="70"/>
        <v>17.139916007372889</v>
      </c>
      <c r="FC47" s="154"/>
      <c r="FD47" s="155"/>
      <c r="FE47" s="201">
        <f t="shared" si="71"/>
        <v>171.81497198899581</v>
      </c>
      <c r="FF47" s="201">
        <f t="shared" si="72"/>
        <v>190.39885699727373</v>
      </c>
      <c r="FG47" s="387">
        <f t="shared" si="73"/>
        <v>0.10816219793388071</v>
      </c>
      <c r="FH47" s="376">
        <f t="shared" si="66"/>
        <v>9.7203231384294549E-3</v>
      </c>
      <c r="FI47" s="377">
        <f t="shared" si="74"/>
        <v>28.548189760121168</v>
      </c>
      <c r="FJ47" s="265"/>
      <c r="FK47" s="265"/>
      <c r="FL47" s="163"/>
      <c r="FM47" s="290"/>
      <c r="FN47" s="266"/>
      <c r="FO47" s="6"/>
      <c r="FP47" s="6"/>
      <c r="FQ47" s="6"/>
    </row>
    <row r="48" spans="3:175" ht="15.75" thickBot="1">
      <c r="C48" s="24">
        <v>103.4</v>
      </c>
      <c r="D48" s="25">
        <v>103.4</v>
      </c>
      <c r="E48" s="25">
        <v>103.4</v>
      </c>
      <c r="F48" s="25">
        <v>103.4</v>
      </c>
      <c r="G48" s="25">
        <v>103.4</v>
      </c>
      <c r="H48" s="25">
        <v>103.4</v>
      </c>
      <c r="I48" s="26">
        <v>103.41135013694236</v>
      </c>
      <c r="J48" s="27">
        <v>103.41135013694236</v>
      </c>
      <c r="K48" s="27">
        <v>103.41135013694236</v>
      </c>
      <c r="L48" s="27">
        <v>103.41135013694236</v>
      </c>
      <c r="M48" s="27">
        <v>103.41135013694236</v>
      </c>
      <c r="N48" s="27">
        <v>103.41135013694236</v>
      </c>
      <c r="O48" s="66">
        <v>7</v>
      </c>
      <c r="P48" s="85" t="s">
        <v>7</v>
      </c>
      <c r="Q48" s="89">
        <v>4.7399999999999998E-2</v>
      </c>
      <c r="R48" s="92">
        <v>104.15895093147016</v>
      </c>
      <c r="S48" s="91">
        <v>104.15895093147016</v>
      </c>
      <c r="T48" s="91">
        <v>104.15895093147016</v>
      </c>
      <c r="U48" s="91">
        <v>105.23412463547328</v>
      </c>
      <c r="V48" s="91">
        <v>105.79849922810473</v>
      </c>
      <c r="W48" s="91">
        <v>105.77578903771001</v>
      </c>
      <c r="X48" s="91">
        <v>105.77578903771001</v>
      </c>
      <c r="Y48" s="91">
        <v>105.77578903771001</v>
      </c>
      <c r="Z48" s="91">
        <v>105.77578903771001</v>
      </c>
      <c r="AA48" s="99">
        <v>105.39953930928905</v>
      </c>
      <c r="AB48" s="99">
        <v>105.39953930928905</v>
      </c>
      <c r="AC48" s="99">
        <v>105.39953930928905</v>
      </c>
      <c r="AD48" s="92">
        <v>104.43</v>
      </c>
      <c r="AE48" s="91">
        <v>105.39</v>
      </c>
      <c r="AF48" s="91">
        <v>105.39</v>
      </c>
      <c r="AG48" s="91">
        <v>105.39</v>
      </c>
      <c r="AH48" s="91">
        <v>105.39</v>
      </c>
      <c r="AI48" s="91">
        <v>105.39</v>
      </c>
      <c r="AJ48" s="102">
        <v>105.39</v>
      </c>
      <c r="AK48" s="91">
        <v>105.39</v>
      </c>
      <c r="AL48" s="91">
        <v>104.94</v>
      </c>
      <c r="AM48" s="112">
        <v>104.94</v>
      </c>
      <c r="AN48" s="112">
        <v>104.94</v>
      </c>
      <c r="AO48" s="112">
        <v>104.94</v>
      </c>
      <c r="AP48" s="102">
        <v>104.6</v>
      </c>
      <c r="AQ48" s="102">
        <v>103.7</v>
      </c>
      <c r="AR48" s="102">
        <v>103</v>
      </c>
      <c r="AS48" s="102">
        <v>104.77</v>
      </c>
      <c r="AT48" s="108">
        <v>104.8</v>
      </c>
      <c r="AU48" s="102">
        <v>104.8</v>
      </c>
      <c r="AV48" s="91">
        <v>104.93</v>
      </c>
      <c r="AW48" s="91">
        <v>104.67</v>
      </c>
      <c r="AX48" s="91">
        <v>106.04</v>
      </c>
      <c r="AY48" s="91">
        <v>106.04</v>
      </c>
      <c r="AZ48" s="91">
        <v>106.04</v>
      </c>
      <c r="BA48" s="91">
        <v>106.12</v>
      </c>
      <c r="BB48" s="102">
        <v>105.49</v>
      </c>
      <c r="BC48" s="102">
        <v>105.49</v>
      </c>
      <c r="BD48" s="102">
        <v>105.49</v>
      </c>
      <c r="BE48" s="102">
        <v>105.49</v>
      </c>
      <c r="BF48" s="108">
        <v>105.49</v>
      </c>
      <c r="BG48" s="102">
        <v>105.6</v>
      </c>
      <c r="BH48" s="91">
        <v>105.7</v>
      </c>
      <c r="BI48" s="91">
        <v>105.7</v>
      </c>
      <c r="BJ48" s="91">
        <v>105.7</v>
      </c>
      <c r="BK48" s="91">
        <v>107.8</v>
      </c>
      <c r="BL48" s="91">
        <v>107.8</v>
      </c>
      <c r="BM48" s="91">
        <v>107.8</v>
      </c>
      <c r="BN48" s="102">
        <v>107.94</v>
      </c>
      <c r="BO48" s="102">
        <v>107.94</v>
      </c>
      <c r="BP48" s="102">
        <v>107.94</v>
      </c>
      <c r="BQ48" s="102">
        <v>107.86</v>
      </c>
      <c r="BR48" s="108">
        <v>107.86</v>
      </c>
      <c r="BS48" s="102">
        <v>107.86</v>
      </c>
      <c r="BT48" s="91">
        <v>108.38</v>
      </c>
      <c r="BU48" s="91">
        <v>108.38</v>
      </c>
      <c r="BV48" s="91">
        <v>108.38</v>
      </c>
      <c r="BW48" s="91">
        <v>108.73</v>
      </c>
      <c r="BX48" s="91">
        <v>108.81</v>
      </c>
      <c r="BY48" s="91">
        <v>108.81</v>
      </c>
      <c r="BZ48" s="102">
        <v>109.21</v>
      </c>
      <c r="CA48" s="102">
        <v>109.21</v>
      </c>
      <c r="CB48" s="102">
        <v>109.21</v>
      </c>
      <c r="CC48" s="102">
        <v>109.21</v>
      </c>
      <c r="CD48" s="108">
        <v>109.21</v>
      </c>
      <c r="CE48" s="102">
        <v>109.21</v>
      </c>
      <c r="CF48" s="91">
        <v>109.21</v>
      </c>
      <c r="CG48" s="91">
        <v>109.21</v>
      </c>
      <c r="CH48" s="91">
        <v>109.48</v>
      </c>
      <c r="CI48" s="91">
        <v>109.48</v>
      </c>
      <c r="CJ48" s="91">
        <v>109.48</v>
      </c>
      <c r="CK48" s="91">
        <v>117.97</v>
      </c>
      <c r="CL48" s="109">
        <v>117.89</v>
      </c>
      <c r="CM48" s="102">
        <v>117.89</v>
      </c>
      <c r="CN48" s="91">
        <v>117.89</v>
      </c>
      <c r="CO48" s="146">
        <v>117.32</v>
      </c>
      <c r="CP48" s="91">
        <v>121.81</v>
      </c>
      <c r="CQ48" s="91">
        <v>121.65</v>
      </c>
      <c r="CR48" s="146">
        <v>121.17</v>
      </c>
      <c r="CS48" s="146">
        <v>121</v>
      </c>
      <c r="CT48" s="146">
        <v>121.77</v>
      </c>
      <c r="CU48" s="146">
        <v>119.13</v>
      </c>
      <c r="CV48" s="146">
        <v>118.24</v>
      </c>
      <c r="CW48" s="109">
        <v>119.24</v>
      </c>
      <c r="CX48" s="109">
        <v>119.1</v>
      </c>
      <c r="CY48" s="109">
        <v>118.7</v>
      </c>
      <c r="CZ48" s="109">
        <v>118.38</v>
      </c>
      <c r="DA48" s="109">
        <v>118.9</v>
      </c>
      <c r="DB48" s="109">
        <v>118.88</v>
      </c>
      <c r="DC48" s="109">
        <v>118.88</v>
      </c>
      <c r="DD48" s="109">
        <v>118.88</v>
      </c>
      <c r="DE48" s="109">
        <v>118.88</v>
      </c>
      <c r="DF48" s="109">
        <v>118.88</v>
      </c>
      <c r="DG48" s="109">
        <v>119.24</v>
      </c>
      <c r="DH48" s="109">
        <v>118.92</v>
      </c>
      <c r="DI48" s="109">
        <v>119.04</v>
      </c>
      <c r="DJ48" s="109">
        <v>117.81</v>
      </c>
      <c r="DK48" s="109">
        <v>118.64</v>
      </c>
      <c r="DL48" s="109">
        <v>118.67</v>
      </c>
      <c r="DM48" s="109">
        <v>118.73</v>
      </c>
      <c r="DN48" s="109">
        <v>118.76</v>
      </c>
      <c r="DO48" s="109">
        <v>118.76</v>
      </c>
      <c r="DP48" s="109">
        <v>118.76</v>
      </c>
      <c r="DQ48" s="109">
        <v>118.76</v>
      </c>
      <c r="DR48" s="109">
        <v>118.78</v>
      </c>
      <c r="DS48" s="109">
        <v>118.78</v>
      </c>
      <c r="DT48" s="109">
        <v>118.78</v>
      </c>
      <c r="DU48" s="109">
        <v>118.91</v>
      </c>
      <c r="DV48" s="109">
        <v>118.91</v>
      </c>
      <c r="DW48" s="109">
        <v>118.37</v>
      </c>
      <c r="DX48" s="109">
        <v>118.298351764678</v>
      </c>
      <c r="DY48" s="109">
        <v>118.37</v>
      </c>
      <c r="DZ48" s="109">
        <v>118.3689713</v>
      </c>
      <c r="EA48" s="109">
        <v>118.37033030000001</v>
      </c>
      <c r="EB48" s="109">
        <v>118.3751106</v>
      </c>
      <c r="EC48" s="109">
        <v>118.3632612</v>
      </c>
      <c r="ED48" s="109">
        <v>118.3674812</v>
      </c>
      <c r="EE48" s="109">
        <v>118.37120059999999</v>
      </c>
      <c r="EF48" s="109">
        <v>118.3810234</v>
      </c>
      <c r="EG48" s="109">
        <v>121.199572086334</v>
      </c>
      <c r="EH48" s="109">
        <v>121.2170601</v>
      </c>
      <c r="EI48" s="109">
        <v>121.15976809999999</v>
      </c>
      <c r="EJ48" s="109">
        <v>121.10586170000001</v>
      </c>
      <c r="EK48" s="109">
        <v>121.1158276</v>
      </c>
      <c r="EL48" s="109"/>
      <c r="EM48" s="109"/>
      <c r="EN48" s="109"/>
      <c r="EO48" s="109"/>
      <c r="EP48" s="109"/>
      <c r="EQ48" s="109"/>
      <c r="ER48" s="109"/>
      <c r="ES48" s="109"/>
      <c r="ET48" s="370"/>
      <c r="EU48" s="192">
        <f t="shared" si="67"/>
        <v>8.2290814499730303E-5</v>
      </c>
      <c r="EV48" s="208">
        <f t="shared" si="64"/>
        <v>-1.6223055110776671E-5</v>
      </c>
      <c r="EW48" s="365">
        <f t="shared" si="68"/>
        <v>-0.26279072489291821</v>
      </c>
      <c r="EX48" s="155"/>
      <c r="EY48" s="155"/>
      <c r="EZ48" s="271">
        <f t="shared" si="69"/>
        <v>-6.9096354791042813E-4</v>
      </c>
      <c r="FA48" s="288">
        <f t="shared" si="65"/>
        <v>-2.8473540463021752E-5</v>
      </c>
      <c r="FB48" s="389">
        <f t="shared" si="70"/>
        <v>-0.17952019493460372</v>
      </c>
      <c r="FC48" s="154"/>
      <c r="FD48" s="155"/>
      <c r="FE48" s="201">
        <f t="shared" si="71"/>
        <v>118.68652931372317</v>
      </c>
      <c r="FF48" s="201">
        <f t="shared" si="72"/>
        <v>119.53295568219453</v>
      </c>
      <c r="FG48" s="279">
        <f t="shared" si="73"/>
        <v>7.1316127732912182E-3</v>
      </c>
      <c r="FH48" s="376">
        <f t="shared" si="66"/>
        <v>2.6938552848508498E-4</v>
      </c>
      <c r="FI48" s="282">
        <f t="shared" si="74"/>
        <v>0.79117423117533381</v>
      </c>
      <c r="FJ48" s="265"/>
      <c r="FK48" s="265"/>
      <c r="FL48" s="163"/>
      <c r="FM48" s="290"/>
      <c r="FN48" s="266"/>
      <c r="FO48" s="6"/>
      <c r="FP48" s="6"/>
      <c r="FQ48" s="6"/>
    </row>
    <row r="49" spans="3:177" ht="15.75" thickBot="1">
      <c r="C49" s="24">
        <v>101</v>
      </c>
      <c r="D49" s="25">
        <v>101</v>
      </c>
      <c r="E49" s="25">
        <v>101</v>
      </c>
      <c r="F49" s="25">
        <v>101</v>
      </c>
      <c r="G49" s="25">
        <v>101</v>
      </c>
      <c r="H49" s="25">
        <v>101</v>
      </c>
      <c r="I49" s="26">
        <v>101.00578987025654</v>
      </c>
      <c r="J49" s="27">
        <v>101.00578987025654</v>
      </c>
      <c r="K49" s="27">
        <v>101.00578987025654</v>
      </c>
      <c r="L49" s="27">
        <v>101.00578987025654</v>
      </c>
      <c r="M49" s="27">
        <v>101.00578987025654</v>
      </c>
      <c r="N49" s="27">
        <v>101.00578987025654</v>
      </c>
      <c r="O49" s="66">
        <v>8</v>
      </c>
      <c r="P49" s="85" t="s">
        <v>8</v>
      </c>
      <c r="Q49" s="89">
        <v>6.0000000000000001E-3</v>
      </c>
      <c r="R49" s="92">
        <v>146.22650918940204</v>
      </c>
      <c r="S49" s="91">
        <v>146.22650918940204</v>
      </c>
      <c r="T49" s="91">
        <v>146.22650918940204</v>
      </c>
      <c r="U49" s="91">
        <v>146.22650918940204</v>
      </c>
      <c r="V49" s="91">
        <v>146.22650918940204</v>
      </c>
      <c r="W49" s="91">
        <v>146.22650918940204</v>
      </c>
      <c r="X49" s="91">
        <v>146.22650918940204</v>
      </c>
      <c r="Y49" s="91">
        <v>146.22650918940204</v>
      </c>
      <c r="Z49" s="91">
        <v>146.22650918940204</v>
      </c>
      <c r="AA49" s="99">
        <v>146.22650918940204</v>
      </c>
      <c r="AB49" s="99">
        <v>146.22650918940204</v>
      </c>
      <c r="AC49" s="99">
        <v>146.22650918940204</v>
      </c>
      <c r="AD49" s="92">
        <v>148.35</v>
      </c>
      <c r="AE49" s="91">
        <v>148.35</v>
      </c>
      <c r="AF49" s="91">
        <v>148.35</v>
      </c>
      <c r="AG49" s="91">
        <v>148.35</v>
      </c>
      <c r="AH49" s="91">
        <v>148.35</v>
      </c>
      <c r="AI49" s="91">
        <v>148.35</v>
      </c>
      <c r="AJ49" s="102">
        <v>149.74</v>
      </c>
      <c r="AK49" s="91">
        <v>148.41999999999999</v>
      </c>
      <c r="AL49" s="102">
        <v>148.04</v>
      </c>
      <c r="AM49" s="112">
        <v>148.04</v>
      </c>
      <c r="AN49" s="112">
        <v>148.04</v>
      </c>
      <c r="AO49" s="112">
        <v>148.04</v>
      </c>
      <c r="AP49" s="102">
        <v>148</v>
      </c>
      <c r="AQ49" s="102">
        <v>147.69999999999999</v>
      </c>
      <c r="AR49" s="102">
        <v>147</v>
      </c>
      <c r="AS49" s="102">
        <v>145.68</v>
      </c>
      <c r="AT49" s="108">
        <v>145.68</v>
      </c>
      <c r="AU49" s="102">
        <v>145.68</v>
      </c>
      <c r="AV49" s="91">
        <v>144.41</v>
      </c>
      <c r="AW49" s="91">
        <v>144.41</v>
      </c>
      <c r="AX49" s="91">
        <v>144.41</v>
      </c>
      <c r="AY49" s="91">
        <v>144.41</v>
      </c>
      <c r="AZ49" s="91">
        <v>144.41</v>
      </c>
      <c r="BA49" s="91">
        <v>144.41</v>
      </c>
      <c r="BB49" s="102">
        <v>144.41</v>
      </c>
      <c r="BC49" s="102">
        <v>144.41</v>
      </c>
      <c r="BD49" s="102">
        <v>144.41</v>
      </c>
      <c r="BE49" s="102">
        <v>144.41</v>
      </c>
      <c r="BF49" s="108">
        <v>144.41</v>
      </c>
      <c r="BG49" s="102">
        <v>144.4</v>
      </c>
      <c r="BH49" s="91">
        <v>144.4</v>
      </c>
      <c r="BI49" s="91">
        <v>144.4</v>
      </c>
      <c r="BJ49" s="91">
        <v>144.4</v>
      </c>
      <c r="BK49" s="91">
        <v>145.46</v>
      </c>
      <c r="BL49" s="91">
        <v>145.46</v>
      </c>
      <c r="BM49" s="91">
        <v>145.46</v>
      </c>
      <c r="BN49" s="102">
        <v>146.51</v>
      </c>
      <c r="BO49" s="102">
        <v>146.51</v>
      </c>
      <c r="BP49" s="102">
        <v>146.51</v>
      </c>
      <c r="BQ49" s="102">
        <v>146.51</v>
      </c>
      <c r="BR49" s="108">
        <v>146.51</v>
      </c>
      <c r="BS49" s="102">
        <v>146.51</v>
      </c>
      <c r="BT49" s="91">
        <v>145.51</v>
      </c>
      <c r="BU49" s="91">
        <v>145.51</v>
      </c>
      <c r="BV49" s="91">
        <v>145.51</v>
      </c>
      <c r="BW49" s="91">
        <v>145.51</v>
      </c>
      <c r="BX49" s="91">
        <v>145.51</v>
      </c>
      <c r="BY49" s="91">
        <v>145.51</v>
      </c>
      <c r="BZ49" s="102">
        <v>146.76</v>
      </c>
      <c r="CA49" s="102">
        <v>146.76</v>
      </c>
      <c r="CB49" s="102">
        <v>146.76</v>
      </c>
      <c r="CC49" s="102">
        <v>146.76</v>
      </c>
      <c r="CD49" s="108">
        <v>146.76</v>
      </c>
      <c r="CE49" s="102">
        <v>146.76</v>
      </c>
      <c r="CF49" s="91">
        <v>146.76</v>
      </c>
      <c r="CG49" s="91">
        <v>146.76</v>
      </c>
      <c r="CH49" s="91">
        <v>146.76</v>
      </c>
      <c r="CI49" s="91">
        <v>146.76</v>
      </c>
      <c r="CJ49" s="91">
        <v>146.76</v>
      </c>
      <c r="CK49" s="91">
        <v>146.76</v>
      </c>
      <c r="CL49" s="109">
        <v>146.76</v>
      </c>
      <c r="CM49" s="102">
        <v>146.76</v>
      </c>
      <c r="CN49" s="91">
        <v>146.76</v>
      </c>
      <c r="CO49" s="146">
        <v>145.38</v>
      </c>
      <c r="CP49" s="91">
        <v>144.07</v>
      </c>
      <c r="CQ49" s="91">
        <v>146.30000000000001</v>
      </c>
      <c r="CR49" s="146">
        <v>148.28</v>
      </c>
      <c r="CS49" s="146">
        <v>148.28</v>
      </c>
      <c r="CT49" s="146">
        <v>147.84</v>
      </c>
      <c r="CU49" s="146">
        <v>147.41</v>
      </c>
      <c r="CV49" s="146">
        <v>147.93</v>
      </c>
      <c r="CW49" s="109">
        <v>145.44</v>
      </c>
      <c r="CX49" s="109">
        <v>145.44</v>
      </c>
      <c r="CY49" s="109">
        <v>145.44</v>
      </c>
      <c r="CZ49" s="109">
        <v>144.79</v>
      </c>
      <c r="DA49" s="109">
        <v>144.53</v>
      </c>
      <c r="DB49" s="109">
        <v>144.53</v>
      </c>
      <c r="DC49" s="109">
        <v>144.53</v>
      </c>
      <c r="DD49" s="109">
        <v>144.53</v>
      </c>
      <c r="DE49" s="109">
        <v>144.53</v>
      </c>
      <c r="DF49" s="109">
        <v>144.53</v>
      </c>
      <c r="DG49" s="109">
        <v>143.31</v>
      </c>
      <c r="DH49" s="109">
        <v>142.69999999999999</v>
      </c>
      <c r="DI49" s="109">
        <v>142.69999999999999</v>
      </c>
      <c r="DJ49" s="109">
        <v>141.53</v>
      </c>
      <c r="DK49" s="109">
        <v>140.94999999999999</v>
      </c>
      <c r="DL49" s="109">
        <v>140.38</v>
      </c>
      <c r="DM49" s="109">
        <v>139.82</v>
      </c>
      <c r="DN49" s="109">
        <v>139.6</v>
      </c>
      <c r="DO49" s="109">
        <v>139.47</v>
      </c>
      <c r="DP49" s="109">
        <v>139.30000000000001</v>
      </c>
      <c r="DQ49" s="109">
        <v>139.21</v>
      </c>
      <c r="DR49" s="109">
        <v>139.21</v>
      </c>
      <c r="DS49" s="109">
        <v>139.07</v>
      </c>
      <c r="DT49" s="109">
        <v>138.94</v>
      </c>
      <c r="DU49" s="109">
        <v>137.38999999999999</v>
      </c>
      <c r="DV49" s="109">
        <v>137.38999999999999</v>
      </c>
      <c r="DW49" s="109">
        <v>137.38999999999999</v>
      </c>
      <c r="DX49" s="109">
        <v>137.392473220825</v>
      </c>
      <c r="DY49" s="109">
        <v>137.38999999999999</v>
      </c>
      <c r="DZ49" s="109">
        <v>137.4028802</v>
      </c>
      <c r="EA49" s="109">
        <v>137.4028802</v>
      </c>
      <c r="EB49" s="109">
        <v>137.5028729</v>
      </c>
      <c r="EC49" s="109">
        <v>137.6395464</v>
      </c>
      <c r="ED49" s="109">
        <v>137.6895428</v>
      </c>
      <c r="EE49" s="109">
        <v>137.7386808</v>
      </c>
      <c r="EF49" s="109">
        <v>137.78780699999999</v>
      </c>
      <c r="EG49" s="109">
        <v>144.65620517730699</v>
      </c>
      <c r="EH49" s="109">
        <v>144.70621349999999</v>
      </c>
      <c r="EI49" s="109">
        <v>144.75620989999999</v>
      </c>
      <c r="EJ49" s="109">
        <v>144.80620619999999</v>
      </c>
      <c r="EK49" s="109">
        <v>144.83120439999999</v>
      </c>
      <c r="EL49" s="109"/>
      <c r="EM49" s="109"/>
      <c r="EN49" s="109"/>
      <c r="EO49" s="109"/>
      <c r="EP49" s="109"/>
      <c r="EQ49" s="109"/>
      <c r="ER49" s="109"/>
      <c r="ES49" s="109"/>
      <c r="ET49" s="370"/>
      <c r="EU49" s="192">
        <f t="shared" si="67"/>
        <v>1.7263210366458281E-4</v>
      </c>
      <c r="EV49" s="208">
        <f t="shared" si="64"/>
        <v>1.9045969653427396E-6</v>
      </c>
      <c r="EW49" s="365">
        <f t="shared" si="68"/>
        <v>3.085179787244827E-2</v>
      </c>
      <c r="EX49" s="155"/>
      <c r="EY49" s="155"/>
      <c r="EZ49" s="271">
        <f t="shared" si="69"/>
        <v>1.2097595293509844E-3</v>
      </c>
      <c r="FA49" s="288">
        <f t="shared" si="65"/>
        <v>5.7692701035770925E-6</v>
      </c>
      <c r="FB49" s="389">
        <f t="shared" si="70"/>
        <v>3.6374138122008147E-2</v>
      </c>
      <c r="FC49" s="154"/>
      <c r="FD49" s="155"/>
      <c r="FE49" s="201">
        <f t="shared" si="71"/>
        <v>138.47937276840207</v>
      </c>
      <c r="FF49" s="201">
        <f t="shared" si="72"/>
        <v>140.57668745644222</v>
      </c>
      <c r="FG49" s="279">
        <f t="shared" si="73"/>
        <v>1.5145321979092019E-2</v>
      </c>
      <c r="FH49" s="376">
        <f t="shared" si="66"/>
        <v>8.4493166110488109E-5</v>
      </c>
      <c r="FI49" s="282">
        <f t="shared" si="74"/>
        <v>0.24815295800396497</v>
      </c>
      <c r="FJ49" s="265"/>
      <c r="FK49" s="265"/>
      <c r="FL49" s="6"/>
      <c r="FM49" s="290"/>
      <c r="FN49" s="266"/>
      <c r="FO49" s="6"/>
      <c r="FP49" s="6"/>
      <c r="FQ49" s="6"/>
    </row>
    <row r="50" spans="3:177" ht="15.75" thickBot="1">
      <c r="C50" s="24">
        <v>102.3</v>
      </c>
      <c r="D50" s="25">
        <v>102.3</v>
      </c>
      <c r="E50" s="25">
        <v>102.3</v>
      </c>
      <c r="F50" s="25">
        <v>102.3</v>
      </c>
      <c r="G50" s="25">
        <v>102.3</v>
      </c>
      <c r="H50" s="25">
        <v>102.3</v>
      </c>
      <c r="I50" s="26">
        <v>102.32192694919256</v>
      </c>
      <c r="J50" s="27">
        <v>102.32192694919256</v>
      </c>
      <c r="K50" s="27">
        <v>102.32192694919256</v>
      </c>
      <c r="L50" s="27">
        <v>102.32192694919256</v>
      </c>
      <c r="M50" s="27">
        <v>102.32192694919256</v>
      </c>
      <c r="N50" s="27">
        <v>102.32192694919256</v>
      </c>
      <c r="O50" s="66">
        <v>9</v>
      </c>
      <c r="P50" s="85" t="s">
        <v>9</v>
      </c>
      <c r="Q50" s="89">
        <v>6.0000000000000001E-3</v>
      </c>
      <c r="R50" s="92">
        <v>106.38487452463347</v>
      </c>
      <c r="S50" s="91">
        <v>106.38487452463347</v>
      </c>
      <c r="T50" s="91">
        <v>106.38487452463347</v>
      </c>
      <c r="U50" s="91">
        <v>107.68596294718445</v>
      </c>
      <c r="V50" s="91">
        <v>109.43926823209119</v>
      </c>
      <c r="W50" s="91">
        <v>109.43926823209119</v>
      </c>
      <c r="X50" s="91">
        <v>109.43926823209119</v>
      </c>
      <c r="Y50" s="91">
        <v>109.43926823209119</v>
      </c>
      <c r="Z50" s="91">
        <v>109.43926823209119</v>
      </c>
      <c r="AA50" s="99">
        <v>109.00194811313345</v>
      </c>
      <c r="AB50" s="99">
        <v>109.00194811313345</v>
      </c>
      <c r="AC50" s="99">
        <v>109.00194811313345</v>
      </c>
      <c r="AD50" s="92">
        <v>110.13</v>
      </c>
      <c r="AE50" s="91">
        <v>108.03</v>
      </c>
      <c r="AF50" s="91">
        <v>108.32</v>
      </c>
      <c r="AG50" s="91">
        <v>108.03</v>
      </c>
      <c r="AH50" s="91">
        <v>108.03</v>
      </c>
      <c r="AI50" s="91">
        <v>108.11</v>
      </c>
      <c r="AJ50" s="102">
        <v>109.16</v>
      </c>
      <c r="AK50" s="91">
        <v>108.96</v>
      </c>
      <c r="AL50" s="91">
        <v>108.99</v>
      </c>
      <c r="AM50" s="112">
        <v>108.99</v>
      </c>
      <c r="AN50" s="112">
        <v>108.99</v>
      </c>
      <c r="AO50" s="112">
        <v>108.99</v>
      </c>
      <c r="AP50" s="102">
        <v>108.9</v>
      </c>
      <c r="AQ50" s="102">
        <v>107.2</v>
      </c>
      <c r="AR50" s="102">
        <v>107.5</v>
      </c>
      <c r="AS50" s="102">
        <v>105.17</v>
      </c>
      <c r="AT50" s="108">
        <v>105.33</v>
      </c>
      <c r="AU50" s="102">
        <v>106.74</v>
      </c>
      <c r="AV50" s="91">
        <v>104.76</v>
      </c>
      <c r="AW50" s="91">
        <v>104.24</v>
      </c>
      <c r="AX50" s="91">
        <v>104.24</v>
      </c>
      <c r="AY50" s="91">
        <v>104.24</v>
      </c>
      <c r="AZ50" s="91">
        <v>104.24</v>
      </c>
      <c r="BA50" s="91">
        <v>104.4</v>
      </c>
      <c r="BB50" s="102">
        <v>145.83000000000001</v>
      </c>
      <c r="BC50" s="102">
        <v>145.83000000000001</v>
      </c>
      <c r="BD50" s="102">
        <v>152.93</v>
      </c>
      <c r="BE50" s="102">
        <v>152.51</v>
      </c>
      <c r="BF50" s="108">
        <v>152.28</v>
      </c>
      <c r="BG50" s="102">
        <v>152.5</v>
      </c>
      <c r="BH50" s="91">
        <v>150</v>
      </c>
      <c r="BI50" s="91">
        <v>150</v>
      </c>
      <c r="BJ50" s="91">
        <v>150.1</v>
      </c>
      <c r="BK50" s="91">
        <v>152.6</v>
      </c>
      <c r="BL50" s="91">
        <v>152.6</v>
      </c>
      <c r="BM50" s="91">
        <v>152.6</v>
      </c>
      <c r="BN50" s="102">
        <v>153.16</v>
      </c>
      <c r="BO50" s="102">
        <v>153.13</v>
      </c>
      <c r="BP50" s="102">
        <v>153.06</v>
      </c>
      <c r="BQ50" s="102">
        <v>153.01</v>
      </c>
      <c r="BR50" s="108">
        <v>153.01</v>
      </c>
      <c r="BS50" s="102">
        <v>153.01</v>
      </c>
      <c r="BT50" s="91">
        <v>153.11000000000001</v>
      </c>
      <c r="BU50" s="102">
        <v>144.19</v>
      </c>
      <c r="BV50" s="91">
        <v>144.19</v>
      </c>
      <c r="BW50" s="91">
        <v>144.62</v>
      </c>
      <c r="BX50" s="91">
        <v>145.16999999999999</v>
      </c>
      <c r="BY50" s="91">
        <v>145.16999999999999</v>
      </c>
      <c r="BZ50" s="102">
        <v>143.75</v>
      </c>
      <c r="CA50" s="102">
        <v>143.68</v>
      </c>
      <c r="CB50" s="102">
        <v>143.35</v>
      </c>
      <c r="CC50" s="102">
        <v>143.06</v>
      </c>
      <c r="CD50" s="108">
        <v>143.06</v>
      </c>
      <c r="CE50" s="102">
        <v>142.56</v>
      </c>
      <c r="CF50" s="91">
        <v>142.56</v>
      </c>
      <c r="CG50" s="102">
        <v>142.56</v>
      </c>
      <c r="CH50" s="91">
        <v>143.24</v>
      </c>
      <c r="CI50" s="91">
        <v>143.24</v>
      </c>
      <c r="CJ50" s="91">
        <v>143.24</v>
      </c>
      <c r="CK50" s="91">
        <v>142.68</v>
      </c>
      <c r="CL50" s="109">
        <v>142.85</v>
      </c>
      <c r="CM50" s="102">
        <v>142.85</v>
      </c>
      <c r="CN50" s="91">
        <v>142.84</v>
      </c>
      <c r="CO50" s="146">
        <v>141.63</v>
      </c>
      <c r="CP50" s="91">
        <v>144.38999999999999</v>
      </c>
      <c r="CQ50" s="91">
        <v>145.03</v>
      </c>
      <c r="CR50" s="146">
        <v>145.55000000000001</v>
      </c>
      <c r="CS50" s="146">
        <v>145.84</v>
      </c>
      <c r="CT50" s="146">
        <v>145.38</v>
      </c>
      <c r="CU50" s="146">
        <v>143.76</v>
      </c>
      <c r="CV50" s="146">
        <v>144.16999999999999</v>
      </c>
      <c r="CW50" s="109">
        <v>145.16999999999999</v>
      </c>
      <c r="CX50" s="109">
        <v>146.07</v>
      </c>
      <c r="CY50" s="109">
        <v>145.33000000000001</v>
      </c>
      <c r="CZ50" s="109">
        <v>145.72</v>
      </c>
      <c r="DA50" s="109">
        <v>131.05000000000001</v>
      </c>
      <c r="DB50" s="109">
        <v>131.63999999999999</v>
      </c>
      <c r="DC50" s="109">
        <v>131.63999999999999</v>
      </c>
      <c r="DD50" s="109">
        <v>131.63999999999999</v>
      </c>
      <c r="DE50" s="109">
        <v>131.63999999999999</v>
      </c>
      <c r="DF50" s="109">
        <v>131.63999999999999</v>
      </c>
      <c r="DG50" s="109">
        <v>133.35</v>
      </c>
      <c r="DH50" s="109">
        <v>134.41</v>
      </c>
      <c r="DI50" s="109">
        <v>135.80000000000001</v>
      </c>
      <c r="DJ50" s="109">
        <v>134.88</v>
      </c>
      <c r="DK50" s="109">
        <v>134.25</v>
      </c>
      <c r="DL50" s="109">
        <v>133.79</v>
      </c>
      <c r="DM50" s="109">
        <v>133.24</v>
      </c>
      <c r="DN50" s="109">
        <v>132.91</v>
      </c>
      <c r="DO50" s="109">
        <v>132.65</v>
      </c>
      <c r="DP50" s="109">
        <v>132.51</v>
      </c>
      <c r="DQ50" s="109">
        <v>132.41</v>
      </c>
      <c r="DR50" s="109">
        <v>132.43</v>
      </c>
      <c r="DS50" s="109">
        <v>132.44999999999999</v>
      </c>
      <c r="DT50" s="109">
        <v>132.4</v>
      </c>
      <c r="DU50" s="109">
        <v>136.62</v>
      </c>
      <c r="DV50" s="109">
        <v>136.19999999999999</v>
      </c>
      <c r="DW50" s="109">
        <v>135.38</v>
      </c>
      <c r="DX50" s="109">
        <v>135.80371141433699</v>
      </c>
      <c r="DY50" s="109">
        <v>136.02000000000001</v>
      </c>
      <c r="DZ50" s="109">
        <v>135.92182399999999</v>
      </c>
      <c r="EA50" s="109">
        <v>135.9651327</v>
      </c>
      <c r="EB50" s="109">
        <v>135.87001559999999</v>
      </c>
      <c r="EC50" s="109">
        <v>135.8597398</v>
      </c>
      <c r="ED50" s="109">
        <v>135.3931427</v>
      </c>
      <c r="EE50" s="109">
        <v>135.40703060000001</v>
      </c>
      <c r="EF50" s="109">
        <v>135.45657399999999</v>
      </c>
      <c r="EG50" s="109">
        <v>144.848608970642</v>
      </c>
      <c r="EH50" s="109">
        <v>144.3076968</v>
      </c>
      <c r="EI50" s="109">
        <v>146.29917140000001</v>
      </c>
      <c r="EJ50" s="109">
        <v>146.6818571</v>
      </c>
      <c r="EK50" s="109">
        <v>147.84601929999999</v>
      </c>
      <c r="EL50" s="109"/>
      <c r="EM50" s="109"/>
      <c r="EN50" s="109"/>
      <c r="EO50" s="109"/>
      <c r="EP50" s="109"/>
      <c r="EQ50" s="109"/>
      <c r="ER50" s="109"/>
      <c r="ES50" s="109"/>
      <c r="ET50" s="370"/>
      <c r="EU50" s="192">
        <f t="shared" si="67"/>
        <v>7.9366475378501722E-3</v>
      </c>
      <c r="EV50" s="208">
        <f t="shared" si="64"/>
        <v>1.4578319253624798E-5</v>
      </c>
      <c r="EW50" s="365">
        <f t="shared" si="68"/>
        <v>0.23614831227661637</v>
      </c>
      <c r="EX50" s="155"/>
      <c r="EY50" s="155"/>
      <c r="EZ50" s="271">
        <f t="shared" si="69"/>
        <v>2.0693400859413957E-2</v>
      </c>
      <c r="FA50" s="288">
        <f t="shared" si="65"/>
        <v>7.0509543436846059E-5</v>
      </c>
      <c r="FB50" s="389">
        <f t="shared" si="70"/>
        <v>0.44454910687946098</v>
      </c>
      <c r="FC50" s="154"/>
      <c r="FD50" s="155"/>
      <c r="FE50" s="201">
        <f t="shared" si="71"/>
        <v>133.98197595119476</v>
      </c>
      <c r="FF50" s="201">
        <f t="shared" si="72"/>
        <v>139.98806774755352</v>
      </c>
      <c r="FG50" s="279">
        <f t="shared" si="73"/>
        <v>4.4827610234279502E-2</v>
      </c>
      <c r="FH50" s="376">
        <f t="shared" si="66"/>
        <v>2.4196355211663281E-4</v>
      </c>
      <c r="FI50" s="282">
        <f t="shared" si="74"/>
        <v>0.71063701303809623</v>
      </c>
      <c r="FJ50" s="265"/>
      <c r="FK50" s="265"/>
      <c r="FL50" s="6"/>
      <c r="FM50" s="290"/>
      <c r="FN50" s="266"/>
      <c r="FO50" s="6"/>
      <c r="FP50" s="6"/>
      <c r="FQ50" s="6"/>
    </row>
    <row r="51" spans="3:177" ht="15.75" thickBot="1">
      <c r="C51" s="24">
        <v>106.7</v>
      </c>
      <c r="D51" s="25">
        <v>106.7</v>
      </c>
      <c r="E51" s="25">
        <v>106.7</v>
      </c>
      <c r="F51" s="25">
        <v>106.7</v>
      </c>
      <c r="G51" s="25">
        <v>106.7</v>
      </c>
      <c r="H51" s="25">
        <v>106.7</v>
      </c>
      <c r="I51" s="26">
        <v>106.70148950694853</v>
      </c>
      <c r="J51" s="27">
        <v>106.70148950694853</v>
      </c>
      <c r="K51" s="27">
        <v>106.70148950694853</v>
      </c>
      <c r="L51" s="27">
        <v>106.70148950694853</v>
      </c>
      <c r="M51" s="27">
        <v>106.70148950694853</v>
      </c>
      <c r="N51" s="27">
        <v>106.70148950694853</v>
      </c>
      <c r="O51" s="66">
        <v>10</v>
      </c>
      <c r="P51" s="85" t="s">
        <v>10</v>
      </c>
      <c r="Q51" s="89">
        <v>3.6299999999999999E-2</v>
      </c>
      <c r="R51" s="92">
        <v>143.75663031365477</v>
      </c>
      <c r="S51" s="91">
        <v>143.75663031365477</v>
      </c>
      <c r="T51" s="91">
        <v>143.75663031365477</v>
      </c>
      <c r="U51" s="91">
        <v>143.75663031365477</v>
      </c>
      <c r="V51" s="91">
        <v>143.75663031365477</v>
      </c>
      <c r="W51" s="91">
        <v>143.75663031365477</v>
      </c>
      <c r="X51" s="91">
        <v>145.22279366090106</v>
      </c>
      <c r="Y51" s="91">
        <v>145.22279366090106</v>
      </c>
      <c r="Z51" s="91">
        <v>145.22279366090106</v>
      </c>
      <c r="AA51" s="99">
        <v>145.22279366090106</v>
      </c>
      <c r="AB51" s="99">
        <v>145.22279366090106</v>
      </c>
      <c r="AC51" s="99">
        <v>145.22279366090106</v>
      </c>
      <c r="AD51" s="92">
        <v>145.91999999999999</v>
      </c>
      <c r="AE51" s="91">
        <v>145.9</v>
      </c>
      <c r="AF51" s="91">
        <v>145.9</v>
      </c>
      <c r="AG51" s="91">
        <v>145.15</v>
      </c>
      <c r="AH51" s="91">
        <v>145.15</v>
      </c>
      <c r="AI51" s="91">
        <v>145.15</v>
      </c>
      <c r="AJ51" s="102">
        <v>145.82</v>
      </c>
      <c r="AK51" s="91">
        <v>145.41999999999999</v>
      </c>
      <c r="AL51" s="102">
        <v>145.72999999999999</v>
      </c>
      <c r="AM51" s="112">
        <v>146.33000000000001</v>
      </c>
      <c r="AN51" s="112">
        <v>146.33000000000001</v>
      </c>
      <c r="AO51" s="112">
        <v>146.33000000000001</v>
      </c>
      <c r="AP51" s="102">
        <v>148</v>
      </c>
      <c r="AQ51" s="102">
        <v>145.5</v>
      </c>
      <c r="AR51" s="102">
        <v>146</v>
      </c>
      <c r="AS51" s="102">
        <v>146.04</v>
      </c>
      <c r="AT51" s="108">
        <v>146.04</v>
      </c>
      <c r="AU51" s="102">
        <v>146.04</v>
      </c>
      <c r="AV51" s="91">
        <v>146.01</v>
      </c>
      <c r="AW51" s="91">
        <v>146.01</v>
      </c>
      <c r="AX51" s="91">
        <v>146.01</v>
      </c>
      <c r="AY51" s="91">
        <v>146.01</v>
      </c>
      <c r="AZ51" s="91">
        <v>146.01</v>
      </c>
      <c r="BA51" s="91">
        <v>146.01</v>
      </c>
      <c r="BB51" s="102">
        <v>146.01</v>
      </c>
      <c r="BC51" s="102">
        <v>146.01</v>
      </c>
      <c r="BD51" s="102">
        <v>146.01</v>
      </c>
      <c r="BE51" s="102">
        <v>146.01</v>
      </c>
      <c r="BF51" s="108">
        <v>146.01</v>
      </c>
      <c r="BG51" s="102">
        <v>146</v>
      </c>
      <c r="BH51" s="91">
        <v>146</v>
      </c>
      <c r="BI51" s="91">
        <v>146</v>
      </c>
      <c r="BJ51" s="91">
        <v>146</v>
      </c>
      <c r="BK51" s="91">
        <v>148.1</v>
      </c>
      <c r="BL51" s="91">
        <v>148.1</v>
      </c>
      <c r="BM51" s="91">
        <v>148.1</v>
      </c>
      <c r="BN51" s="102">
        <v>148.08000000000001</v>
      </c>
      <c r="BO51" s="91">
        <v>148.08000000000001</v>
      </c>
      <c r="BP51" s="91">
        <v>148.08000000000001</v>
      </c>
      <c r="BQ51" s="102">
        <v>148.08000000000001</v>
      </c>
      <c r="BR51" s="108">
        <v>148.19999999999999</v>
      </c>
      <c r="BS51" s="102">
        <v>148.08000000000001</v>
      </c>
      <c r="BT51" s="91">
        <v>148.08000000000001</v>
      </c>
      <c r="BU51" s="91">
        <v>148.08000000000001</v>
      </c>
      <c r="BV51" s="91">
        <v>148.08000000000001</v>
      </c>
      <c r="BW51" s="91">
        <v>149.06</v>
      </c>
      <c r="BX51" s="91">
        <v>149.06</v>
      </c>
      <c r="BY51" s="91">
        <v>149.06</v>
      </c>
      <c r="BZ51" s="102">
        <v>148.51</v>
      </c>
      <c r="CA51" s="91">
        <v>148.51</v>
      </c>
      <c r="CB51" s="91">
        <v>148.51</v>
      </c>
      <c r="CC51" s="102">
        <v>149.01</v>
      </c>
      <c r="CD51" s="108">
        <v>149.01</v>
      </c>
      <c r="CE51" s="102">
        <v>149.01</v>
      </c>
      <c r="CF51" s="91">
        <v>149.06</v>
      </c>
      <c r="CG51" s="91">
        <v>149.06</v>
      </c>
      <c r="CH51" s="91">
        <v>149.06</v>
      </c>
      <c r="CI51" s="91">
        <v>149.06</v>
      </c>
      <c r="CJ51" s="91">
        <v>149.06</v>
      </c>
      <c r="CK51" s="91">
        <v>149.06</v>
      </c>
      <c r="CL51" s="109">
        <v>149.06</v>
      </c>
      <c r="CM51" s="102">
        <v>149.06</v>
      </c>
      <c r="CN51" s="91">
        <v>149.06</v>
      </c>
      <c r="CO51" s="146">
        <v>149.13999999999999</v>
      </c>
      <c r="CP51" s="91">
        <v>149.06</v>
      </c>
      <c r="CQ51" s="91">
        <v>149.06</v>
      </c>
      <c r="CR51" s="146">
        <v>149.06</v>
      </c>
      <c r="CS51" s="146">
        <v>149.06</v>
      </c>
      <c r="CT51" s="146">
        <v>149.06</v>
      </c>
      <c r="CU51" s="146">
        <v>153.4</v>
      </c>
      <c r="CV51" s="146">
        <v>153.72</v>
      </c>
      <c r="CW51" s="109">
        <v>149.97999999999999</v>
      </c>
      <c r="CX51" s="109">
        <v>149.97999999999999</v>
      </c>
      <c r="CY51" s="109">
        <v>149.97999999999999</v>
      </c>
      <c r="CZ51" s="109">
        <v>149.97999999999999</v>
      </c>
      <c r="DA51" s="109">
        <v>151.68</v>
      </c>
      <c r="DB51" s="109">
        <v>149.97999999999999</v>
      </c>
      <c r="DC51" s="109">
        <v>149.97999999999999</v>
      </c>
      <c r="DD51" s="109">
        <v>149.97999999999999</v>
      </c>
      <c r="DE51" s="109">
        <v>149.97999999999999</v>
      </c>
      <c r="DF51" s="109">
        <v>149.97999999999999</v>
      </c>
      <c r="DG51" s="109">
        <v>152.08000000000001</v>
      </c>
      <c r="DH51" s="109">
        <v>152.08000000000001</v>
      </c>
      <c r="DI51" s="109">
        <v>152.08000000000001</v>
      </c>
      <c r="DJ51" s="109">
        <v>152.08000000000001</v>
      </c>
      <c r="DK51" s="109">
        <v>152.08000000000001</v>
      </c>
      <c r="DL51" s="109">
        <v>152.08000000000001</v>
      </c>
      <c r="DM51" s="109">
        <v>152.08000000000001</v>
      </c>
      <c r="DN51" s="109">
        <v>152.08000000000001</v>
      </c>
      <c r="DO51" s="109">
        <v>152.08000000000001</v>
      </c>
      <c r="DP51" s="109">
        <v>152.08000000000001</v>
      </c>
      <c r="DQ51" s="109">
        <v>152.08000000000001</v>
      </c>
      <c r="DR51" s="109">
        <v>152.08000000000001</v>
      </c>
      <c r="DS51" s="109">
        <v>153.74</v>
      </c>
      <c r="DT51" s="109">
        <v>153.74</v>
      </c>
      <c r="DU51" s="109">
        <v>153.74</v>
      </c>
      <c r="DV51" s="109">
        <v>153.74</v>
      </c>
      <c r="DW51" s="109">
        <v>153.74</v>
      </c>
      <c r="DX51" s="109">
        <v>153.74455451965301</v>
      </c>
      <c r="DY51" s="109">
        <v>153.74</v>
      </c>
      <c r="DZ51" s="109">
        <v>153.74455449999999</v>
      </c>
      <c r="EA51" s="109">
        <v>153.74455449999999</v>
      </c>
      <c r="EB51" s="109">
        <v>153.74455449999999</v>
      </c>
      <c r="EC51" s="109">
        <v>153.74455449999999</v>
      </c>
      <c r="ED51" s="109">
        <v>157.05163479999999</v>
      </c>
      <c r="EE51" s="109">
        <v>157.05163479999999</v>
      </c>
      <c r="EF51" s="109">
        <v>157.05163479999999</v>
      </c>
      <c r="EG51" s="109">
        <v>157.05163478851301</v>
      </c>
      <c r="EH51" s="109">
        <v>157.05163479999999</v>
      </c>
      <c r="EI51" s="109">
        <v>157.05163479999999</v>
      </c>
      <c r="EJ51" s="109">
        <v>157.05163479999999</v>
      </c>
      <c r="EK51" s="109">
        <v>157.05163479999999</v>
      </c>
      <c r="EL51" s="109"/>
      <c r="EM51" s="109"/>
      <c r="EN51" s="109"/>
      <c r="EO51" s="109"/>
      <c r="EP51" s="109"/>
      <c r="EQ51" s="109"/>
      <c r="ER51" s="109"/>
      <c r="ES51" s="109"/>
      <c r="ET51" s="370"/>
      <c r="EU51" s="192">
        <f t="shared" si="67"/>
        <v>0</v>
      </c>
      <c r="EV51" s="208">
        <f t="shared" si="64"/>
        <v>0</v>
      </c>
      <c r="EW51" s="365">
        <f t="shared" si="68"/>
        <v>0</v>
      </c>
      <c r="EX51" s="155"/>
      <c r="EY51" s="155"/>
      <c r="EZ51" s="271">
        <f t="shared" si="69"/>
        <v>7.3141492862305313E-11</v>
      </c>
      <c r="FA51" s="288">
        <f t="shared" si="65"/>
        <v>2.672930704123316E-12</v>
      </c>
      <c r="FB51" s="389">
        <f t="shared" si="70"/>
        <v>1.6852313876248525E-8</v>
      </c>
      <c r="FC51" s="154"/>
      <c r="FD51" s="155"/>
      <c r="FE51" s="201">
        <f t="shared" si="71"/>
        <v>153.04871287663778</v>
      </c>
      <c r="FF51" s="201">
        <f t="shared" si="72"/>
        <v>155.94927469904277</v>
      </c>
      <c r="FG51" s="279">
        <f t="shared" si="73"/>
        <v>1.8951886415032648E-2</v>
      </c>
      <c r="FH51" s="376">
        <f t="shared" si="66"/>
        <v>7.0696104990543177E-4</v>
      </c>
      <c r="FI51" s="282">
        <f t="shared" si="74"/>
        <v>2.076315562588972</v>
      </c>
      <c r="FJ51" s="265"/>
      <c r="FK51" s="265"/>
      <c r="FL51" s="6"/>
      <c r="FM51" s="290"/>
      <c r="FN51" s="266"/>
      <c r="FO51" s="6"/>
      <c r="FP51" s="6"/>
      <c r="FQ51" s="6"/>
    </row>
    <row r="52" spans="3:177" ht="15.75" thickBot="1">
      <c r="C52" s="24">
        <v>134.80000000000001</v>
      </c>
      <c r="D52" s="25">
        <v>134.80000000000001</v>
      </c>
      <c r="E52" s="25">
        <v>134.80000000000001</v>
      </c>
      <c r="F52" s="25">
        <v>134.80000000000001</v>
      </c>
      <c r="G52" s="25">
        <v>134.80000000000001</v>
      </c>
      <c r="H52" s="25">
        <v>134.80000000000001</v>
      </c>
      <c r="I52" s="26">
        <v>134.79140602123988</v>
      </c>
      <c r="J52" s="27">
        <v>134.79140602123988</v>
      </c>
      <c r="K52" s="27">
        <v>134.79140602123988</v>
      </c>
      <c r="L52" s="27">
        <v>134.79140602123988</v>
      </c>
      <c r="M52" s="27">
        <v>134.79140602123988</v>
      </c>
      <c r="N52" s="27">
        <v>134.79140602123988</v>
      </c>
      <c r="O52" s="66">
        <v>11</v>
      </c>
      <c r="P52" s="85" t="s">
        <v>11</v>
      </c>
      <c r="Q52" s="89">
        <v>2.7E-2</v>
      </c>
      <c r="R52" s="92">
        <v>147.98293232298491</v>
      </c>
      <c r="S52" s="91">
        <v>147.98293232298491</v>
      </c>
      <c r="T52" s="91">
        <v>147.98293232298491</v>
      </c>
      <c r="U52" s="91">
        <v>151.32927709655803</v>
      </c>
      <c r="V52" s="91">
        <v>152.8523830965579</v>
      </c>
      <c r="W52" s="91">
        <v>153.25287672787385</v>
      </c>
      <c r="X52" s="91">
        <v>155.15563899471596</v>
      </c>
      <c r="Y52" s="91">
        <v>158.36813367708436</v>
      </c>
      <c r="Z52" s="91">
        <v>158.36813367708436</v>
      </c>
      <c r="AA52" s="99">
        <v>155.33259079984737</v>
      </c>
      <c r="AB52" s="99">
        <v>153.21073045432107</v>
      </c>
      <c r="AC52" s="99">
        <v>146.64162155221581</v>
      </c>
      <c r="AD52" s="92">
        <v>147.29</v>
      </c>
      <c r="AE52" s="102">
        <v>147.24</v>
      </c>
      <c r="AF52" s="102">
        <v>146.69999999999999</v>
      </c>
      <c r="AG52" s="91">
        <v>148.77000000000001</v>
      </c>
      <c r="AH52" s="91">
        <v>148.77000000000001</v>
      </c>
      <c r="AI52" s="91">
        <v>148.77000000000001</v>
      </c>
      <c r="AJ52" s="102">
        <v>148.77000000000001</v>
      </c>
      <c r="AK52" s="91">
        <v>149.6</v>
      </c>
      <c r="AL52" s="91">
        <v>149.76</v>
      </c>
      <c r="AM52" s="112">
        <v>149.76</v>
      </c>
      <c r="AN52" s="112">
        <v>148.6</v>
      </c>
      <c r="AO52" s="112">
        <v>148.6</v>
      </c>
      <c r="AP52" s="102">
        <v>145.80000000000001</v>
      </c>
      <c r="AQ52" s="102">
        <v>147.30000000000001</v>
      </c>
      <c r="AR52" s="102">
        <v>147.19999999999999</v>
      </c>
      <c r="AS52" s="102">
        <v>148.94</v>
      </c>
      <c r="AT52" s="108">
        <v>148.5</v>
      </c>
      <c r="AU52" s="102">
        <v>149.88</v>
      </c>
      <c r="AV52" s="91">
        <v>148.87</v>
      </c>
      <c r="AW52" s="91">
        <v>149.57</v>
      </c>
      <c r="AX52" s="91">
        <v>149.57</v>
      </c>
      <c r="AY52" s="91">
        <v>149.57</v>
      </c>
      <c r="AZ52" s="91">
        <v>149.57</v>
      </c>
      <c r="BA52" s="91">
        <v>149.57</v>
      </c>
      <c r="BB52" s="102">
        <v>148.82</v>
      </c>
      <c r="BC52" s="102">
        <v>148.82</v>
      </c>
      <c r="BD52" s="102">
        <v>148.82</v>
      </c>
      <c r="BE52" s="102">
        <v>148.82</v>
      </c>
      <c r="BF52" s="108">
        <v>148.82</v>
      </c>
      <c r="BG52" s="102">
        <v>148.80000000000001</v>
      </c>
      <c r="BH52" s="91">
        <v>149.4</v>
      </c>
      <c r="BI52" s="91">
        <v>149.4</v>
      </c>
      <c r="BJ52" s="91">
        <v>149.80000000000001</v>
      </c>
      <c r="BK52" s="91">
        <v>149.9</v>
      </c>
      <c r="BL52" s="91">
        <v>149.9</v>
      </c>
      <c r="BM52" s="91">
        <v>150</v>
      </c>
      <c r="BN52" s="102">
        <v>150.18</v>
      </c>
      <c r="BO52" s="102">
        <v>150.12</v>
      </c>
      <c r="BP52" s="102">
        <v>150.69999999999999</v>
      </c>
      <c r="BQ52" s="102">
        <v>150.63999999999999</v>
      </c>
      <c r="BR52" s="108">
        <v>150.63999999999999</v>
      </c>
      <c r="BS52" s="102">
        <v>152.85</v>
      </c>
      <c r="BT52" s="91">
        <v>152.65</v>
      </c>
      <c r="BU52" s="91">
        <v>152.65</v>
      </c>
      <c r="BV52" s="91">
        <v>152.65</v>
      </c>
      <c r="BW52" s="91">
        <v>152.88999999999999</v>
      </c>
      <c r="BX52" s="91">
        <v>154.38999999999999</v>
      </c>
      <c r="BY52" s="91">
        <v>153.61000000000001</v>
      </c>
      <c r="BZ52" s="102">
        <v>152.88</v>
      </c>
      <c r="CA52" s="102">
        <v>153.04</v>
      </c>
      <c r="CB52" s="102">
        <v>153.04</v>
      </c>
      <c r="CC52" s="102">
        <v>153.04</v>
      </c>
      <c r="CD52" s="108">
        <v>153.04</v>
      </c>
      <c r="CE52" s="102">
        <v>153.04</v>
      </c>
      <c r="CF52" s="91">
        <v>153.04</v>
      </c>
      <c r="CG52" s="91">
        <v>153.04</v>
      </c>
      <c r="CH52" s="91">
        <v>153.4</v>
      </c>
      <c r="CI52" s="91">
        <v>153.4</v>
      </c>
      <c r="CJ52" s="91">
        <v>153.4</v>
      </c>
      <c r="CK52" s="91">
        <v>157.13</v>
      </c>
      <c r="CL52" s="109">
        <v>157.13</v>
      </c>
      <c r="CM52" s="102">
        <v>157.13</v>
      </c>
      <c r="CN52" s="91">
        <v>157.13</v>
      </c>
      <c r="CO52" s="146">
        <v>157.12</v>
      </c>
      <c r="CP52" s="91">
        <v>157.79</v>
      </c>
      <c r="CQ52" s="91">
        <v>158.22999999999999</v>
      </c>
      <c r="CR52" s="146">
        <v>158.87</v>
      </c>
      <c r="CS52" s="146">
        <v>158.87</v>
      </c>
      <c r="CT52" s="146">
        <v>157.56</v>
      </c>
      <c r="CU52" s="146">
        <v>155.41</v>
      </c>
      <c r="CV52" s="146">
        <v>154.85</v>
      </c>
      <c r="CW52" s="109">
        <v>158.47</v>
      </c>
      <c r="CX52" s="109">
        <v>158.47</v>
      </c>
      <c r="CY52" s="109">
        <v>158.47</v>
      </c>
      <c r="CZ52" s="109">
        <v>157.28</v>
      </c>
      <c r="DA52" s="109">
        <v>146.55000000000001</v>
      </c>
      <c r="DB52" s="109">
        <v>145.65</v>
      </c>
      <c r="DC52" s="109">
        <v>145.65</v>
      </c>
      <c r="DD52" s="109">
        <v>145.65</v>
      </c>
      <c r="DE52" s="109">
        <v>145.65</v>
      </c>
      <c r="DF52" s="109">
        <v>145.65</v>
      </c>
      <c r="DG52" s="109">
        <v>146.02000000000001</v>
      </c>
      <c r="DH52" s="109">
        <v>145.66999999999999</v>
      </c>
      <c r="DI52" s="109">
        <v>145.94</v>
      </c>
      <c r="DJ52" s="109">
        <v>146.65</v>
      </c>
      <c r="DK52" s="109">
        <v>147.46</v>
      </c>
      <c r="DL52" s="109">
        <v>148.36000000000001</v>
      </c>
      <c r="DM52" s="109">
        <v>149.29</v>
      </c>
      <c r="DN52" s="109">
        <v>149.52000000000001</v>
      </c>
      <c r="DO52" s="109">
        <v>149.52000000000001</v>
      </c>
      <c r="DP52" s="109">
        <v>150.08000000000001</v>
      </c>
      <c r="DQ52" s="109">
        <v>152.01</v>
      </c>
      <c r="DR52" s="109">
        <v>151.71</v>
      </c>
      <c r="DS52" s="109">
        <v>151.71</v>
      </c>
      <c r="DT52" s="109">
        <v>152.85</v>
      </c>
      <c r="DU52" s="109">
        <v>151.46</v>
      </c>
      <c r="DV52" s="109">
        <v>151.46</v>
      </c>
      <c r="DW52" s="109">
        <v>151</v>
      </c>
      <c r="DX52" s="109">
        <v>148.20959568023599</v>
      </c>
      <c r="DY52" s="109">
        <v>147.31</v>
      </c>
      <c r="DZ52" s="109">
        <v>147.53093720000001</v>
      </c>
      <c r="EA52" s="109">
        <v>147.49910829999999</v>
      </c>
      <c r="EB52" s="109">
        <v>148.11254740000001</v>
      </c>
      <c r="EC52" s="109">
        <v>148.244822</v>
      </c>
      <c r="ED52" s="109">
        <v>148.49606750000001</v>
      </c>
      <c r="EE52" s="109">
        <v>147.3243713</v>
      </c>
      <c r="EF52" s="109">
        <v>147.18059299999999</v>
      </c>
      <c r="EG52" s="109">
        <v>155.25254011154101</v>
      </c>
      <c r="EH52" s="109">
        <v>154.19942140000001</v>
      </c>
      <c r="EI52" s="109">
        <v>154.58682780000001</v>
      </c>
      <c r="EJ52" s="109">
        <v>154.56540580000001</v>
      </c>
      <c r="EK52" s="109">
        <v>154.5638084</v>
      </c>
      <c r="EL52" s="109"/>
      <c r="EM52" s="109"/>
      <c r="EN52" s="109"/>
      <c r="EO52" s="109"/>
      <c r="EP52" s="109"/>
      <c r="EQ52" s="109"/>
      <c r="ER52" s="109"/>
      <c r="ES52" s="109"/>
      <c r="ET52" s="370"/>
      <c r="EU52" s="192">
        <f t="shared" si="67"/>
        <v>-1.0334783464238662E-5</v>
      </c>
      <c r="EV52" s="208">
        <f t="shared" si="64"/>
        <v>-3.6722966071903576E-6</v>
      </c>
      <c r="EW52" s="365">
        <f t="shared" si="68"/>
        <v>-5.9486051229912705E-2</v>
      </c>
      <c r="EX52" s="155"/>
      <c r="EY52" s="155"/>
      <c r="EZ52" s="271">
        <f t="shared" si="69"/>
        <v>-4.4362025319920617E-3</v>
      </c>
      <c r="FA52" s="288">
        <f t="shared" si="65"/>
        <v>-1.1892709238209639E-4</v>
      </c>
      <c r="FB52" s="389">
        <f t="shared" si="70"/>
        <v>-0.74981243850466439</v>
      </c>
      <c r="FC52" s="154"/>
      <c r="FD52" s="155"/>
      <c r="FE52" s="201">
        <f t="shared" si="71"/>
        <v>150.56996630668633</v>
      </c>
      <c r="FF52" s="201">
        <f t="shared" si="72"/>
        <v>150.62970418429509</v>
      </c>
      <c r="FG52" s="279">
        <f t="shared" si="73"/>
        <v>3.9674497560215904E-4</v>
      </c>
      <c r="FH52" s="376">
        <f t="shared" si="66"/>
        <v>1.0829796310972415E-5</v>
      </c>
      <c r="FI52" s="282">
        <f t="shared" si="74"/>
        <v>3.1806666892254622E-2</v>
      </c>
      <c r="FJ52" s="265"/>
      <c r="FK52" s="265"/>
      <c r="FL52" s="6"/>
      <c r="FM52" s="290"/>
      <c r="FN52" s="266"/>
      <c r="FO52" s="6"/>
      <c r="FP52" s="6"/>
      <c r="FQ52" s="6"/>
    </row>
    <row r="53" spans="3:177" ht="15.75" thickBot="1">
      <c r="C53" s="24">
        <v>105.3</v>
      </c>
      <c r="D53" s="25">
        <v>105.3</v>
      </c>
      <c r="E53" s="25">
        <v>105.3</v>
      </c>
      <c r="F53" s="25">
        <v>105.3</v>
      </c>
      <c r="G53" s="25">
        <v>105.3</v>
      </c>
      <c r="H53" s="25">
        <v>105.3</v>
      </c>
      <c r="I53" s="26">
        <v>105.33449162552429</v>
      </c>
      <c r="J53" s="27">
        <v>105.33449162552429</v>
      </c>
      <c r="K53" s="27">
        <v>105.33449162552429</v>
      </c>
      <c r="L53" s="27">
        <v>105.33449162552431</v>
      </c>
      <c r="M53" s="27">
        <v>105.33449162552431</v>
      </c>
      <c r="N53" s="27">
        <v>105.33449162552431</v>
      </c>
      <c r="O53" s="66">
        <v>12</v>
      </c>
      <c r="P53" s="85" t="s">
        <v>12</v>
      </c>
      <c r="Q53" s="89">
        <v>7.3000000000000001E-3</v>
      </c>
      <c r="R53" s="92">
        <v>125.03747308181474</v>
      </c>
      <c r="S53" s="91">
        <v>125.03747308181474</v>
      </c>
      <c r="T53" s="91">
        <v>125.03747308181474</v>
      </c>
      <c r="U53" s="91">
        <v>124.82634583132483</v>
      </c>
      <c r="V53" s="91">
        <v>126.89226667767693</v>
      </c>
      <c r="W53" s="91">
        <v>126.89226667767693</v>
      </c>
      <c r="X53" s="91">
        <v>120.76914579460401</v>
      </c>
      <c r="Y53" s="91">
        <v>116.85820935145634</v>
      </c>
      <c r="Z53" s="91">
        <v>116.85820935145634</v>
      </c>
      <c r="AA53" s="99">
        <v>117.46380214492115</v>
      </c>
      <c r="AB53" s="99">
        <v>118.97640269092182</v>
      </c>
      <c r="AC53" s="99">
        <v>118.97640269092182</v>
      </c>
      <c r="AD53" s="92">
        <v>120.12</v>
      </c>
      <c r="AE53" s="91">
        <v>119.08</v>
      </c>
      <c r="AF53" s="102">
        <v>120.49</v>
      </c>
      <c r="AG53" s="91">
        <v>119.27</v>
      </c>
      <c r="AH53" s="91">
        <v>119.2</v>
      </c>
      <c r="AI53" s="91">
        <v>118.78</v>
      </c>
      <c r="AJ53" s="102">
        <v>119.1</v>
      </c>
      <c r="AK53" s="91">
        <v>118.99</v>
      </c>
      <c r="AL53" s="91">
        <v>119.19</v>
      </c>
      <c r="AM53" s="99">
        <v>120.63</v>
      </c>
      <c r="AN53" s="99">
        <v>120.3</v>
      </c>
      <c r="AO53" s="99">
        <v>120.3</v>
      </c>
      <c r="AP53" s="102">
        <v>120.3</v>
      </c>
      <c r="AQ53" s="102">
        <v>120.4</v>
      </c>
      <c r="AR53" s="102">
        <v>119.8</v>
      </c>
      <c r="AS53" s="102">
        <v>120.5</v>
      </c>
      <c r="AT53" s="108">
        <v>120.84</v>
      </c>
      <c r="AU53" s="102">
        <v>121.2</v>
      </c>
      <c r="AV53" s="91">
        <v>121.3</v>
      </c>
      <c r="AW53" s="91">
        <v>120.61</v>
      </c>
      <c r="AX53" s="91">
        <v>120.41</v>
      </c>
      <c r="AY53" s="91">
        <v>120.41</v>
      </c>
      <c r="AZ53" s="91">
        <v>120.41</v>
      </c>
      <c r="BA53" s="91">
        <v>120.63</v>
      </c>
      <c r="BB53" s="102">
        <v>119.05</v>
      </c>
      <c r="BC53" s="102">
        <v>119.05</v>
      </c>
      <c r="BD53" s="102">
        <v>119.05</v>
      </c>
      <c r="BE53" s="102">
        <v>120.89</v>
      </c>
      <c r="BF53" s="108">
        <v>120.65</v>
      </c>
      <c r="BG53" s="102">
        <v>122.4</v>
      </c>
      <c r="BH53" s="91">
        <v>123.8</v>
      </c>
      <c r="BI53" s="91">
        <v>123.4</v>
      </c>
      <c r="BJ53" s="91">
        <v>123.6</v>
      </c>
      <c r="BK53" s="91">
        <v>125.7</v>
      </c>
      <c r="BL53" s="91">
        <v>126.2</v>
      </c>
      <c r="BM53" s="91">
        <v>127.3</v>
      </c>
      <c r="BN53" s="102">
        <v>127.49</v>
      </c>
      <c r="BO53" s="102">
        <v>127.49</v>
      </c>
      <c r="BP53" s="102">
        <v>127.49</v>
      </c>
      <c r="BQ53" s="102">
        <v>127.48</v>
      </c>
      <c r="BR53" s="108">
        <v>127.48</v>
      </c>
      <c r="BS53" s="102">
        <v>129.04</v>
      </c>
      <c r="BT53" s="91">
        <v>129.27000000000001</v>
      </c>
      <c r="BU53" s="91">
        <v>129.27000000000001</v>
      </c>
      <c r="BV53" s="91">
        <v>129.27000000000001</v>
      </c>
      <c r="BW53" s="91">
        <v>129.29</v>
      </c>
      <c r="BX53" s="91">
        <v>127.73</v>
      </c>
      <c r="BY53" s="91">
        <v>127.73</v>
      </c>
      <c r="BZ53" s="102">
        <v>126.66</v>
      </c>
      <c r="CA53" s="102">
        <v>126.31</v>
      </c>
      <c r="CB53" s="102">
        <v>126.54</v>
      </c>
      <c r="CC53" s="102">
        <v>126.31</v>
      </c>
      <c r="CD53" s="108">
        <v>126.31</v>
      </c>
      <c r="CE53" s="102">
        <v>126.31</v>
      </c>
      <c r="CF53" s="91">
        <v>126.31</v>
      </c>
      <c r="CG53" s="91">
        <v>126.31</v>
      </c>
      <c r="CH53" s="91">
        <v>128.03</v>
      </c>
      <c r="CI53" s="91">
        <v>128.03</v>
      </c>
      <c r="CJ53" s="91">
        <v>128.03</v>
      </c>
      <c r="CK53" s="91">
        <v>129.11000000000001</v>
      </c>
      <c r="CL53" s="109">
        <v>129.44999999999999</v>
      </c>
      <c r="CM53" s="102">
        <v>129.44999999999999</v>
      </c>
      <c r="CN53" s="91">
        <v>129.44999999999999</v>
      </c>
      <c r="CO53" s="146">
        <v>130.38</v>
      </c>
      <c r="CP53" s="91">
        <v>132.85</v>
      </c>
      <c r="CQ53" s="91">
        <v>132.74</v>
      </c>
      <c r="CR53" s="146">
        <v>132.93</v>
      </c>
      <c r="CS53" s="146">
        <v>131.26</v>
      </c>
      <c r="CT53" s="146">
        <v>132.27000000000001</v>
      </c>
      <c r="CU53" s="146">
        <v>131.22999999999999</v>
      </c>
      <c r="CV53" s="146">
        <v>132.66999999999999</v>
      </c>
      <c r="CW53" s="109">
        <v>133.27000000000001</v>
      </c>
      <c r="CX53" s="109">
        <v>132.44999999999999</v>
      </c>
      <c r="CY53" s="109">
        <v>132.71</v>
      </c>
      <c r="CZ53" s="109">
        <v>132.38999999999999</v>
      </c>
      <c r="DA53" s="109">
        <v>133.99</v>
      </c>
      <c r="DB53" s="109">
        <v>133.99</v>
      </c>
      <c r="DC53" s="109">
        <v>133.99</v>
      </c>
      <c r="DD53" s="109">
        <v>133.99</v>
      </c>
      <c r="DE53" s="109">
        <v>133.99</v>
      </c>
      <c r="DF53" s="109">
        <v>133.99</v>
      </c>
      <c r="DG53" s="109">
        <v>133.04</v>
      </c>
      <c r="DH53" s="109">
        <v>134.16999999999999</v>
      </c>
      <c r="DI53" s="109">
        <v>134.51</v>
      </c>
      <c r="DJ53" s="109">
        <v>133.29</v>
      </c>
      <c r="DK53" s="109">
        <v>130.99</v>
      </c>
      <c r="DL53" s="109">
        <v>131.66</v>
      </c>
      <c r="DM53" s="109">
        <v>130</v>
      </c>
      <c r="DN53" s="109">
        <v>129.41999999999999</v>
      </c>
      <c r="DO53" s="109">
        <v>129.09</v>
      </c>
      <c r="DP53" s="109">
        <v>128.79</v>
      </c>
      <c r="DQ53" s="109">
        <v>128.69999999999999</v>
      </c>
      <c r="DR53" s="109">
        <v>128.44999999999999</v>
      </c>
      <c r="DS53" s="109">
        <v>128.35</v>
      </c>
      <c r="DT53" s="109">
        <v>128.80000000000001</v>
      </c>
      <c r="DU53" s="109">
        <v>128.62</v>
      </c>
      <c r="DV53" s="109">
        <v>129.44999999999999</v>
      </c>
      <c r="DW53" s="109">
        <v>128.9</v>
      </c>
      <c r="DX53" s="109">
        <v>128.524768352508</v>
      </c>
      <c r="DY53" s="109">
        <v>128.29</v>
      </c>
      <c r="DZ53" s="109">
        <v>128.41314080000001</v>
      </c>
      <c r="EA53" s="109">
        <v>128.30512519999999</v>
      </c>
      <c r="EB53" s="109">
        <v>128.2842278</v>
      </c>
      <c r="EC53" s="109">
        <v>128.47316269999999</v>
      </c>
      <c r="ED53" s="109">
        <v>128.45791579999999</v>
      </c>
      <c r="EE53" s="109">
        <v>128.50092649999999</v>
      </c>
      <c r="EF53" s="109">
        <v>128.5063744</v>
      </c>
      <c r="EG53" s="109">
        <v>131.622314453125</v>
      </c>
      <c r="EH53" s="109">
        <v>130.49924369999999</v>
      </c>
      <c r="EI53" s="109">
        <v>130.55248259999999</v>
      </c>
      <c r="EJ53" s="109">
        <v>130.6038499</v>
      </c>
      <c r="EK53" s="109">
        <v>130.65268990000001</v>
      </c>
      <c r="EL53" s="109"/>
      <c r="EM53" s="109"/>
      <c r="EN53" s="109"/>
      <c r="EO53" s="109"/>
      <c r="EP53" s="109"/>
      <c r="EQ53" s="109"/>
      <c r="ER53" s="109"/>
      <c r="ES53" s="109"/>
      <c r="ET53" s="370"/>
      <c r="EU53" s="192">
        <f t="shared" si="67"/>
        <v>3.7395528567807368E-4</v>
      </c>
      <c r="EV53" s="208">
        <f t="shared" si="64"/>
        <v>2.3808036027812323E-6</v>
      </c>
      <c r="EW53" s="365">
        <f t="shared" si="68"/>
        <v>3.8565677076874486E-2</v>
      </c>
      <c r="EX53" s="155"/>
      <c r="EY53" s="155"/>
      <c r="EZ53" s="271">
        <f t="shared" si="69"/>
        <v>-7.3667186081148861E-3</v>
      </c>
      <c r="FA53" s="288">
        <f t="shared" si="65"/>
        <v>-4.7658918191105766E-5</v>
      </c>
      <c r="FB53" s="389">
        <f>FA53/$FA$54*100</f>
        <v>-0.30048031066424191</v>
      </c>
      <c r="FC53" s="154"/>
      <c r="FD53" s="155"/>
      <c r="FE53" s="201">
        <f t="shared" si="71"/>
        <v>128.7820640293757</v>
      </c>
      <c r="FF53" s="201">
        <f t="shared" si="72"/>
        <v>129.40595447942712</v>
      </c>
      <c r="FG53" s="279">
        <f>FF53/FE53-1</f>
        <v>4.8445445781106766E-3</v>
      </c>
      <c r="FH53" s="376">
        <f t="shared" si="66"/>
        <v>3.0580031856947983E-5</v>
      </c>
      <c r="FI53" s="282">
        <f>FH53/$FH$54*100</f>
        <v>8.9812297378393094E-2</v>
      </c>
      <c r="FJ53" s="265"/>
      <c r="FK53" s="265"/>
      <c r="FL53" s="6"/>
      <c r="FM53" s="290"/>
      <c r="FN53" s="266"/>
      <c r="FO53" s="6"/>
      <c r="FP53" s="6"/>
      <c r="FQ53" s="6"/>
    </row>
    <row r="54" spans="3:177" ht="15.75" thickBot="1">
      <c r="C54" s="28">
        <v>119.2</v>
      </c>
      <c r="D54" s="29">
        <v>119.2</v>
      </c>
      <c r="E54" s="29">
        <v>119.2</v>
      </c>
      <c r="F54" s="29">
        <v>121.2</v>
      </c>
      <c r="G54" s="29">
        <v>121.7</v>
      </c>
      <c r="H54" s="29">
        <v>122.2</v>
      </c>
      <c r="I54" s="30">
        <v>122.3694612274501</v>
      </c>
      <c r="J54" s="31">
        <v>122.3694612274501</v>
      </c>
      <c r="K54" s="31">
        <v>124.89247515556903</v>
      </c>
      <c r="L54" s="18">
        <v>123.210465870156</v>
      </c>
      <c r="M54" s="18">
        <v>123.4908007510585</v>
      </c>
      <c r="N54" s="18">
        <v>123.86458059226131</v>
      </c>
      <c r="O54" s="66"/>
      <c r="P54" s="55" t="s">
        <v>29</v>
      </c>
      <c r="Q54" s="73">
        <f>SUM(Q42:Q53)</f>
        <v>1.0000000000000002</v>
      </c>
      <c r="R54" s="49">
        <f t="shared" ref="R54:AC54" si="75">SUMPRODUCT($Q$42:$Q$53,R42:R53)</f>
        <v>123.68027604456026</v>
      </c>
      <c r="S54" s="49">
        <f t="shared" si="75"/>
        <v>124.40965428255457</v>
      </c>
      <c r="T54" s="49">
        <f t="shared" si="75"/>
        <v>125.08507321945977</v>
      </c>
      <c r="U54" s="49">
        <f t="shared" si="75"/>
        <v>125.08538776347049</v>
      </c>
      <c r="V54" s="49">
        <f t="shared" si="75"/>
        <v>125.30160801317176</v>
      </c>
      <c r="W54" s="49">
        <f t="shared" si="75"/>
        <v>124.06851861759715</v>
      </c>
      <c r="X54" s="49">
        <f t="shared" si="75"/>
        <v>124.65066310458016</v>
      </c>
      <c r="Y54" s="49">
        <f t="shared" si="75"/>
        <v>124.44528580199861</v>
      </c>
      <c r="Z54" s="49">
        <f t="shared" si="75"/>
        <v>124.79345387458235</v>
      </c>
      <c r="AA54" s="49">
        <f t="shared" si="75"/>
        <v>125.3902917279383</v>
      </c>
      <c r="AB54" s="49">
        <f t="shared" si="75"/>
        <v>124.79554818076232</v>
      </c>
      <c r="AC54" s="101">
        <f t="shared" si="75"/>
        <v>124.88227825777842</v>
      </c>
      <c r="AD54" s="101">
        <v>125.42</v>
      </c>
      <c r="AE54" s="101">
        <v>125.83</v>
      </c>
      <c r="AF54" s="49">
        <v>125.46</v>
      </c>
      <c r="AG54" s="49">
        <v>125.39</v>
      </c>
      <c r="AH54" s="49">
        <v>125.86</v>
      </c>
      <c r="AI54" s="49">
        <v>125.99</v>
      </c>
      <c r="AJ54" s="49">
        <v>126.35</v>
      </c>
      <c r="AK54" s="49">
        <v>126.32</v>
      </c>
      <c r="AL54" s="49">
        <v>126.24</v>
      </c>
      <c r="AM54" s="49">
        <v>126.92</v>
      </c>
      <c r="AN54" s="49">
        <v>127.43</v>
      </c>
      <c r="AO54" s="101">
        <v>127.25</v>
      </c>
      <c r="AP54" s="114">
        <v>128.48890326930714</v>
      </c>
      <c r="AQ54" s="114">
        <v>128.43874674827799</v>
      </c>
      <c r="AR54" s="114">
        <v>128.56280005822279</v>
      </c>
      <c r="AS54" s="75">
        <f>SUMPRODUCT($Q$42:$Q$53,AS42:AS53)</f>
        <v>131.12750700000001</v>
      </c>
      <c r="AT54" s="75">
        <f>SUMPRODUCT($Q$42:$Q$53,AT42:AT53)</f>
        <v>131.04211900000001</v>
      </c>
      <c r="AU54" s="75">
        <f>SUMPRODUCT($Q$42:$Q$53,AU42:AU53)</f>
        <v>131.41372899999999</v>
      </c>
      <c r="AV54" s="75">
        <v>131.80000000000001</v>
      </c>
      <c r="AW54" s="75">
        <v>131.4</v>
      </c>
      <c r="AX54" s="75">
        <v>131.30000000000001</v>
      </c>
      <c r="AY54" s="75">
        <v>131.63</v>
      </c>
      <c r="AZ54" s="75">
        <v>131.30000000000001</v>
      </c>
      <c r="BA54" s="75">
        <v>132.80000000000001</v>
      </c>
      <c r="BB54" s="114">
        <v>131.19999999999999</v>
      </c>
      <c r="BC54" s="114">
        <v>131.4</v>
      </c>
      <c r="BD54" s="114">
        <v>132.19999999999999</v>
      </c>
      <c r="BE54" s="75">
        <v>132.1</v>
      </c>
      <c r="BF54" s="75">
        <v>132.6</v>
      </c>
      <c r="BG54" s="75">
        <v>132.9</v>
      </c>
      <c r="BH54" s="75">
        <v>132.69999999999999</v>
      </c>
      <c r="BI54" s="75">
        <v>132.6</v>
      </c>
      <c r="BJ54" s="75">
        <v>132.69999999999999</v>
      </c>
      <c r="BK54" s="75">
        <v>135.58435272941804</v>
      </c>
      <c r="BL54" s="75">
        <v>136.04813437218814</v>
      </c>
      <c r="BM54" s="75">
        <v>137.59998685194617</v>
      </c>
      <c r="BN54" s="114">
        <v>137.66999999999999</v>
      </c>
      <c r="BO54" s="114">
        <v>137.61000000000001</v>
      </c>
      <c r="BP54" s="114">
        <v>137.86000000000001</v>
      </c>
      <c r="BQ54" s="75">
        <v>137.88</v>
      </c>
      <c r="BR54" s="75">
        <v>137.91</v>
      </c>
      <c r="BS54" s="75">
        <v>137.80000000000001</v>
      </c>
      <c r="BT54" s="75">
        <v>138.35</v>
      </c>
      <c r="BU54" s="75">
        <v>138.33000000000001</v>
      </c>
      <c r="BV54" s="75">
        <v>138.26</v>
      </c>
      <c r="BW54" s="75">
        <v>138.27000000000001</v>
      </c>
      <c r="BX54" s="75">
        <v>138.11000000000001</v>
      </c>
      <c r="BY54" s="75">
        <v>135.46</v>
      </c>
      <c r="BZ54" s="114">
        <v>135.41999999999999</v>
      </c>
      <c r="CA54" s="114">
        <v>135.41999999999999</v>
      </c>
      <c r="CB54" s="114">
        <v>135.4</v>
      </c>
      <c r="CC54" s="75">
        <v>135.59</v>
      </c>
      <c r="CD54" s="75">
        <v>135.44</v>
      </c>
      <c r="CE54" s="75">
        <v>135.44</v>
      </c>
      <c r="CF54" s="75">
        <v>136.54</v>
      </c>
      <c r="CG54" s="75">
        <v>136.02000000000001</v>
      </c>
      <c r="CH54" s="75">
        <v>136.9</v>
      </c>
      <c r="CI54" s="75">
        <v>136.96</v>
      </c>
      <c r="CJ54" s="75">
        <v>137.05000000000001</v>
      </c>
      <c r="CK54" s="75">
        <v>139.30000000000001</v>
      </c>
      <c r="CL54" s="75">
        <v>139.37</v>
      </c>
      <c r="CM54" s="75">
        <v>139.41999999999999</v>
      </c>
      <c r="CN54" s="75">
        <v>139.44</v>
      </c>
      <c r="CO54" s="75">
        <v>140.33000000000001</v>
      </c>
      <c r="CP54" s="75">
        <v>143.24</v>
      </c>
      <c r="CQ54" s="75">
        <v>143.68</v>
      </c>
      <c r="CR54" s="75">
        <v>143.44</v>
      </c>
      <c r="CS54" s="75">
        <v>143.80000000000001</v>
      </c>
      <c r="CT54" s="75">
        <v>144.34</v>
      </c>
      <c r="CU54" s="75">
        <v>144.41999999999999</v>
      </c>
      <c r="CV54" s="75">
        <v>144.75</v>
      </c>
      <c r="CW54" s="75">
        <v>144.99</v>
      </c>
      <c r="CX54" s="75">
        <v>145.35</v>
      </c>
      <c r="CY54" s="75">
        <v>145.47</v>
      </c>
      <c r="CZ54" s="75">
        <v>145.6</v>
      </c>
      <c r="DA54" s="75">
        <v>144.80000000000001</v>
      </c>
      <c r="DB54" s="75">
        <v>144.9</v>
      </c>
      <c r="DC54" s="75">
        <v>144.91999999999999</v>
      </c>
      <c r="DD54" s="75">
        <v>144.91</v>
      </c>
      <c r="DE54" s="75">
        <v>144.87</v>
      </c>
      <c r="DF54" s="75">
        <v>144.9</v>
      </c>
      <c r="DG54" s="75">
        <v>145.80000000000001</v>
      </c>
      <c r="DH54" s="75">
        <v>145.69999999999999</v>
      </c>
      <c r="DI54" s="75">
        <v>146.82</v>
      </c>
      <c r="DJ54" s="75">
        <v>147.6</v>
      </c>
      <c r="DK54" s="75">
        <v>147.5</v>
      </c>
      <c r="DL54" s="75">
        <v>147.6</v>
      </c>
      <c r="DM54" s="75">
        <v>147.80000000000001</v>
      </c>
      <c r="DN54" s="75">
        <v>147.9</v>
      </c>
      <c r="DO54" s="75">
        <v>147.9</v>
      </c>
      <c r="DP54" s="75">
        <v>148</v>
      </c>
      <c r="DQ54" s="75">
        <v>148</v>
      </c>
      <c r="DR54" s="75">
        <v>148.1</v>
      </c>
      <c r="DS54" s="75">
        <v>148.1</v>
      </c>
      <c r="DT54" s="75">
        <v>148.19999999999999</v>
      </c>
      <c r="DU54" s="75">
        <v>149.88999999999999</v>
      </c>
      <c r="DV54" s="75">
        <v>149.85</v>
      </c>
      <c r="DW54" s="75">
        <v>150.06</v>
      </c>
      <c r="DX54" s="75">
        <v>150.485575199127</v>
      </c>
      <c r="DY54" s="75">
        <v>150.72</v>
      </c>
      <c r="DZ54" s="75">
        <v>150.77626710000001</v>
      </c>
      <c r="EA54" s="75">
        <v>150.8430243</v>
      </c>
      <c r="EB54" s="75">
        <v>151.56868700000001</v>
      </c>
      <c r="EC54" s="75">
        <v>151.20339390000001</v>
      </c>
      <c r="ED54" s="75">
        <v>152.01960800000001</v>
      </c>
      <c r="EE54" s="75">
        <v>152.4572253</v>
      </c>
      <c r="EF54" s="75">
        <v>152.1993995</v>
      </c>
      <c r="EG54" s="75">
        <v>156</v>
      </c>
      <c r="EH54" s="75">
        <v>156.84392450000001</v>
      </c>
      <c r="EI54" s="75">
        <v>157.50198359999999</v>
      </c>
      <c r="EJ54" s="75">
        <v>158.47430230000001</v>
      </c>
      <c r="EK54" s="75">
        <v>158.42432980000001</v>
      </c>
      <c r="EL54" s="75"/>
      <c r="EM54" s="75"/>
      <c r="EN54" s="75"/>
      <c r="EO54" s="75"/>
      <c r="EP54" s="75"/>
      <c r="EQ54" s="75"/>
      <c r="ER54" s="75"/>
      <c r="ES54" s="75"/>
      <c r="ET54" s="371"/>
      <c r="EU54" s="192">
        <f t="shared" si="67"/>
        <v>-3.1533503713043753E-4</v>
      </c>
      <c r="EV54" s="421">
        <f t="shared" si="64"/>
        <v>6.1733743142522368E-3</v>
      </c>
      <c r="EW54" s="393">
        <f>SUM(EW42:EW53)</f>
        <v>100.00057921029313</v>
      </c>
      <c r="EX54" s="156"/>
      <c r="EY54" s="155"/>
      <c r="EZ54" s="271">
        <f t="shared" si="69"/>
        <v>1.5540575641025622E-2</v>
      </c>
      <c r="FA54" s="422">
        <f t="shared" si="65"/>
        <v>1.5860912179487215E-2</v>
      </c>
      <c r="FB54" s="390">
        <f t="shared" si="70"/>
        <v>100</v>
      </c>
      <c r="FC54" s="156"/>
      <c r="FD54" s="155"/>
      <c r="FE54" s="201">
        <f t="shared" si="71"/>
        <v>148.93379793326059</v>
      </c>
      <c r="FF54" s="201">
        <f t="shared" si="72"/>
        <v>154.02601210833333</v>
      </c>
      <c r="FG54" s="280">
        <f t="shared" si="73"/>
        <v>3.4191125491573438E-2</v>
      </c>
      <c r="FH54" s="195">
        <f>SUM(FH42:FH53)</f>
        <v>3.4048824882086673E-2</v>
      </c>
      <c r="FI54" s="277">
        <f>SUM(FI42:FI53)</f>
        <v>99.999999999999957</v>
      </c>
      <c r="FJ54" s="265"/>
      <c r="FK54" s="265"/>
      <c r="FL54" s="6"/>
      <c r="FM54" s="290"/>
      <c r="FN54" s="266"/>
      <c r="FO54" s="6"/>
      <c r="FP54" s="6"/>
      <c r="FQ54" s="6"/>
    </row>
    <row r="55" spans="3:177" ht="15.75" thickBot="1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67"/>
      <c r="P55" s="56" t="s">
        <v>50</v>
      </c>
      <c r="Q55" s="62"/>
      <c r="R55" s="53">
        <f>R54/N54-1</f>
        <v>-1.4879519780375272E-3</v>
      </c>
      <c r="S55" s="59">
        <f t="shared" ref="S55:AX55" si="76">S54/R54-1</f>
        <v>5.8972882445016417E-3</v>
      </c>
      <c r="T55" s="59">
        <f t="shared" si="76"/>
        <v>5.4289913495877418E-3</v>
      </c>
      <c r="U55" s="59">
        <f t="shared" si="76"/>
        <v>2.5146406572584823E-6</v>
      </c>
      <c r="V55" s="59">
        <f t="shared" si="76"/>
        <v>1.7285812001488488E-3</v>
      </c>
      <c r="W55" s="59">
        <f t="shared" si="76"/>
        <v>-9.8409702407409316E-3</v>
      </c>
      <c r="X55" s="59">
        <f t="shared" si="76"/>
        <v>4.6921208818273552E-3</v>
      </c>
      <c r="Y55" s="59">
        <f t="shared" si="76"/>
        <v>-1.647623024750744E-3</v>
      </c>
      <c r="Z55" s="59">
        <f t="shared" si="76"/>
        <v>2.7977602392885714E-3</v>
      </c>
      <c r="AA55" s="59">
        <f t="shared" si="76"/>
        <v>4.7826054558581799E-3</v>
      </c>
      <c r="AB55" s="59">
        <f t="shared" si="76"/>
        <v>-4.7431387149685644E-3</v>
      </c>
      <c r="AC55" s="59">
        <f t="shared" si="76"/>
        <v>6.9497733116619109E-4</v>
      </c>
      <c r="AD55" s="59">
        <f t="shared" si="76"/>
        <v>4.3058290553574796E-3</v>
      </c>
      <c r="AE55" s="59">
        <f t="shared" si="76"/>
        <v>3.2690161058841483E-3</v>
      </c>
      <c r="AF55" s="59">
        <f t="shared" si="76"/>
        <v>-2.9404752443773496E-3</v>
      </c>
      <c r="AG55" s="59">
        <f t="shared" si="76"/>
        <v>-5.5794675593812126E-4</v>
      </c>
      <c r="AH55" s="59">
        <f t="shared" si="76"/>
        <v>3.7483052875029177E-3</v>
      </c>
      <c r="AI55" s="59">
        <f t="shared" si="76"/>
        <v>1.0328936914030251E-3</v>
      </c>
      <c r="AJ55" s="59">
        <f t="shared" si="76"/>
        <v>2.8573696325104869E-3</v>
      </c>
      <c r="AK55" s="59">
        <f t="shared" si="76"/>
        <v>-2.3743569449941049E-4</v>
      </c>
      <c r="AL55" s="59">
        <f t="shared" si="76"/>
        <v>-6.3331222292584144E-4</v>
      </c>
      <c r="AM55" s="59">
        <f t="shared" si="76"/>
        <v>5.3865652724969237E-3</v>
      </c>
      <c r="AN55" s="59">
        <f t="shared" si="76"/>
        <v>4.0182792310117232E-3</v>
      </c>
      <c r="AO55" s="59">
        <f t="shared" si="76"/>
        <v>-1.4125402181590641E-3</v>
      </c>
      <c r="AP55" s="59">
        <f t="shared" si="76"/>
        <v>9.7359785407240551E-3</v>
      </c>
      <c r="AQ55" s="59">
        <f t="shared" si="76"/>
        <v>-3.9035683045740566E-4</v>
      </c>
      <c r="AR55" s="59">
        <f t="shared" si="76"/>
        <v>9.6585581131458653E-4</v>
      </c>
      <c r="AS55" s="59">
        <f t="shared" si="76"/>
        <v>1.9949059452778917E-2</v>
      </c>
      <c r="AT55" s="59">
        <f t="shared" si="76"/>
        <v>-6.5118297414135107E-4</v>
      </c>
      <c r="AU55" s="59">
        <f t="shared" si="76"/>
        <v>2.8358057915713886E-3</v>
      </c>
      <c r="AV55" s="59">
        <f t="shared" si="76"/>
        <v>2.9393504235772916E-3</v>
      </c>
      <c r="AW55" s="59">
        <f t="shared" si="76"/>
        <v>-3.0349013657056112E-3</v>
      </c>
      <c r="AX55" s="59">
        <f t="shared" si="76"/>
        <v>-7.6103500761026677E-4</v>
      </c>
      <c r="AY55" s="59">
        <f t="shared" ref="AY55:CD55" si="77">AY54/AX54-1</f>
        <v>2.5133282559024472E-3</v>
      </c>
      <c r="AZ55" s="59">
        <f t="shared" si="77"/>
        <v>-2.5070272734177834E-3</v>
      </c>
      <c r="BA55" s="59">
        <f t="shared" si="77"/>
        <v>1.1424219345011366E-2</v>
      </c>
      <c r="BB55" s="59">
        <f t="shared" si="77"/>
        <v>-1.2048192771084487E-2</v>
      </c>
      <c r="BC55" s="59">
        <f t="shared" si="77"/>
        <v>1.5243902439026069E-3</v>
      </c>
      <c r="BD55" s="59">
        <f t="shared" si="77"/>
        <v>6.0882800608825782E-3</v>
      </c>
      <c r="BE55" s="59">
        <f t="shared" si="77"/>
        <v>-7.5642965204236745E-4</v>
      </c>
      <c r="BF55" s="59">
        <f t="shared" si="77"/>
        <v>3.7850113550341735E-3</v>
      </c>
      <c r="BG55" s="59">
        <f t="shared" si="77"/>
        <v>2.2624434389140191E-3</v>
      </c>
      <c r="BH55" s="59">
        <f t="shared" si="77"/>
        <v>-1.5048908954101714E-3</v>
      </c>
      <c r="BI55" s="59">
        <f t="shared" si="77"/>
        <v>-7.5357950263743589E-4</v>
      </c>
      <c r="BJ55" s="59">
        <f t="shared" si="77"/>
        <v>7.541478129713397E-4</v>
      </c>
      <c r="BK55" s="59">
        <f t="shared" si="77"/>
        <v>2.1735890952660597E-2</v>
      </c>
      <c r="BL55" s="59">
        <f t="shared" si="77"/>
        <v>3.4206133188219301E-3</v>
      </c>
      <c r="BM55" s="59">
        <f t="shared" si="77"/>
        <v>1.1406642854157933E-2</v>
      </c>
      <c r="BN55" s="59">
        <f t="shared" si="77"/>
        <v>5.0881653156809037E-4</v>
      </c>
      <c r="BO55" s="59">
        <f t="shared" si="77"/>
        <v>-4.3582479843085054E-4</v>
      </c>
      <c r="BP55" s="59">
        <f t="shared" si="77"/>
        <v>1.8167284354335678E-3</v>
      </c>
      <c r="BQ55" s="59">
        <f t="shared" si="77"/>
        <v>1.4507471347724454E-4</v>
      </c>
      <c r="BR55" s="59">
        <f t="shared" si="77"/>
        <v>2.1758050478681845E-4</v>
      </c>
      <c r="BS55" s="59">
        <f t="shared" si="77"/>
        <v>-7.9762163729957258E-4</v>
      </c>
      <c r="BT55" s="59">
        <f t="shared" si="77"/>
        <v>3.9912917271407444E-3</v>
      </c>
      <c r="BU55" s="59">
        <f t="shared" si="77"/>
        <v>-1.4456089627745694E-4</v>
      </c>
      <c r="BV55" s="59">
        <f t="shared" si="77"/>
        <v>-5.0603629003120876E-4</v>
      </c>
      <c r="BW55" s="59">
        <f t="shared" si="77"/>
        <v>7.2327498915170096E-5</v>
      </c>
      <c r="BX55" s="59">
        <f t="shared" si="77"/>
        <v>-1.1571562884211684E-3</v>
      </c>
      <c r="BY55" s="59">
        <f t="shared" si="77"/>
        <v>-1.9187604083701459E-2</v>
      </c>
      <c r="BZ55" s="59">
        <f t="shared" si="77"/>
        <v>-2.952901225455884E-4</v>
      </c>
      <c r="CA55" s="59">
        <f t="shared" si="77"/>
        <v>0</v>
      </c>
      <c r="CB55" s="59">
        <f t="shared" si="77"/>
        <v>-1.4768867227865634E-4</v>
      </c>
      <c r="CC55" s="59">
        <f t="shared" si="77"/>
        <v>1.4032496307236908E-3</v>
      </c>
      <c r="CD55" s="59">
        <f t="shared" si="77"/>
        <v>-1.1062762740615684E-3</v>
      </c>
      <c r="CE55" s="59">
        <f t="shared" ref="CE55:DJ55" si="78">CE54/CD54-1</f>
        <v>0</v>
      </c>
      <c r="CF55" s="59">
        <f t="shared" si="78"/>
        <v>8.1216774955699123E-3</v>
      </c>
      <c r="CG55" s="59">
        <f t="shared" si="78"/>
        <v>-3.8084077925880644E-3</v>
      </c>
      <c r="CH55" s="59">
        <f t="shared" si="78"/>
        <v>6.4696368181149655E-3</v>
      </c>
      <c r="CI55" s="59">
        <f t="shared" si="78"/>
        <v>4.3827611395186317E-4</v>
      </c>
      <c r="CJ55" s="59">
        <f t="shared" si="78"/>
        <v>6.5712616822422021E-4</v>
      </c>
      <c r="CK55" s="59">
        <f t="shared" si="78"/>
        <v>1.6417365924844995E-2</v>
      </c>
      <c r="CL55" s="59">
        <f t="shared" si="78"/>
        <v>5.0251256281397261E-4</v>
      </c>
      <c r="CM55" s="59">
        <f t="shared" si="78"/>
        <v>3.5875726483447501E-4</v>
      </c>
      <c r="CN55" s="59">
        <f t="shared" si="78"/>
        <v>1.4345144168714796E-4</v>
      </c>
      <c r="CO55" s="59">
        <f t="shared" si="78"/>
        <v>6.3826735513483612E-3</v>
      </c>
      <c r="CP55" s="59">
        <f t="shared" si="78"/>
        <v>2.0736834604147436E-2</v>
      </c>
      <c r="CQ55" s="59">
        <f t="shared" si="78"/>
        <v>3.0717676626641488E-3</v>
      </c>
      <c r="CR55" s="59">
        <f t="shared" si="78"/>
        <v>-1.6703786191537562E-3</v>
      </c>
      <c r="CS55" s="59">
        <f t="shared" si="78"/>
        <v>2.5097601784718204E-3</v>
      </c>
      <c r="CT55" s="59">
        <f t="shared" si="78"/>
        <v>3.755215577190496E-3</v>
      </c>
      <c r="CU55" s="59">
        <f t="shared" si="78"/>
        <v>5.5424691700145523E-4</v>
      </c>
      <c r="CV55" s="59">
        <f t="shared" si="78"/>
        <v>2.2850020772746671E-3</v>
      </c>
      <c r="CW55" s="59">
        <f t="shared" si="78"/>
        <v>1.6580310880829341E-3</v>
      </c>
      <c r="CX55" s="59">
        <f t="shared" si="78"/>
        <v>2.4829298572315306E-3</v>
      </c>
      <c r="CY55" s="59">
        <f t="shared" si="78"/>
        <v>8.255933952527883E-4</v>
      </c>
      <c r="CZ55" s="59">
        <f t="shared" si="78"/>
        <v>8.9365504915095428E-4</v>
      </c>
      <c r="DA55" s="59">
        <f t="shared" si="78"/>
        <v>-5.494505494505364E-3</v>
      </c>
      <c r="DB55" s="59">
        <f t="shared" si="78"/>
        <v>6.9060773480655868E-4</v>
      </c>
      <c r="DC55" s="59">
        <f t="shared" si="78"/>
        <v>1.3802622498260142E-4</v>
      </c>
      <c r="DD55" s="59">
        <f t="shared" si="78"/>
        <v>-6.9003588186511422E-5</v>
      </c>
      <c r="DE55" s="59">
        <f t="shared" si="78"/>
        <v>-2.7603340004134225E-4</v>
      </c>
      <c r="DF55" s="59">
        <f t="shared" si="78"/>
        <v>2.0708221163800999E-4</v>
      </c>
      <c r="DG55" s="59">
        <f t="shared" si="78"/>
        <v>6.2111801242237252E-3</v>
      </c>
      <c r="DH55" s="59">
        <f t="shared" si="78"/>
        <v>-6.8587105624162703E-4</v>
      </c>
      <c r="DI55" s="59">
        <f t="shared" si="78"/>
        <v>7.687028140013652E-3</v>
      </c>
      <c r="DJ55" s="59">
        <f t="shared" si="78"/>
        <v>5.312627707396711E-3</v>
      </c>
      <c r="DK55" s="59">
        <f t="shared" ref="DK55:EP55" si="79">DK54/DJ54-1</f>
        <v>-6.7750677506772661E-4</v>
      </c>
      <c r="DL55" s="59">
        <f t="shared" si="79"/>
        <v>6.7796610169490457E-4</v>
      </c>
      <c r="DM55" s="59">
        <f t="shared" si="79"/>
        <v>1.3550135501356753E-3</v>
      </c>
      <c r="DN55" s="59">
        <f t="shared" si="79"/>
        <v>6.7658998646824564E-4</v>
      </c>
      <c r="DO55" s="59">
        <f t="shared" si="79"/>
        <v>0</v>
      </c>
      <c r="DP55" s="59">
        <f t="shared" si="79"/>
        <v>6.7613252197418205E-4</v>
      </c>
      <c r="DQ55" s="59">
        <f t="shared" si="79"/>
        <v>0</v>
      </c>
      <c r="DR55" s="59">
        <f t="shared" si="79"/>
        <v>6.7567567567561326E-4</v>
      </c>
      <c r="DS55" s="59">
        <f t="shared" si="79"/>
        <v>0</v>
      </c>
      <c r="DT55" s="59">
        <f t="shared" si="79"/>
        <v>6.7521944631998565E-4</v>
      </c>
      <c r="DU55" s="59">
        <f t="shared" si="79"/>
        <v>1.1403508771929749E-2</v>
      </c>
      <c r="DV55" s="59">
        <f t="shared" si="79"/>
        <v>-2.6686236573481015E-4</v>
      </c>
      <c r="DW55" s="59">
        <f t="shared" si="79"/>
        <v>1.4014014014014364E-3</v>
      </c>
      <c r="DX55" s="59">
        <f t="shared" si="79"/>
        <v>2.8360335807475767E-3</v>
      </c>
      <c r="DY55" s="59">
        <f t="shared" si="79"/>
        <v>1.5577891805431676E-3</v>
      </c>
      <c r="DZ55" s="59">
        <f t="shared" si="79"/>
        <v>3.7332205414020159E-4</v>
      </c>
      <c r="EA55" s="59">
        <f t="shared" si="79"/>
        <v>4.4275668368753962E-4</v>
      </c>
      <c r="EB55" s="59">
        <f t="shared" si="79"/>
        <v>4.8107143394102714E-3</v>
      </c>
      <c r="EC55" s="59">
        <f t="shared" si="79"/>
        <v>-2.4100828952883235E-3</v>
      </c>
      <c r="ED55" s="59">
        <f t="shared" si="79"/>
        <v>5.3981202335962042E-3</v>
      </c>
      <c r="EE55" s="59">
        <f t="shared" si="79"/>
        <v>2.8786898332220368E-3</v>
      </c>
      <c r="EF55" s="59">
        <f t="shared" si="79"/>
        <v>-1.6911353298780796E-3</v>
      </c>
      <c r="EG55" s="59">
        <f t="shared" si="79"/>
        <v>2.4971192478325133E-2</v>
      </c>
      <c r="EH55" s="59">
        <f t="shared" si="79"/>
        <v>5.4097724358974641E-3</v>
      </c>
      <c r="EI55" s="59">
        <f t="shared" si="79"/>
        <v>4.1956301597132484E-3</v>
      </c>
      <c r="EJ55" s="59">
        <f t="shared" si="79"/>
        <v>6.1733743142522446E-3</v>
      </c>
      <c r="EK55" s="59">
        <f t="shared" si="79"/>
        <v>-3.1533503713043753E-4</v>
      </c>
      <c r="EL55" s="59">
        <f t="shared" si="79"/>
        <v>-1</v>
      </c>
      <c r="EM55" s="59" t="e">
        <f t="shared" si="79"/>
        <v>#DIV/0!</v>
      </c>
      <c r="EN55" s="59" t="e">
        <f t="shared" si="79"/>
        <v>#DIV/0!</v>
      </c>
      <c r="EO55" s="59" t="e">
        <f t="shared" si="79"/>
        <v>#DIV/0!</v>
      </c>
      <c r="EP55" s="59" t="e">
        <f t="shared" si="79"/>
        <v>#DIV/0!</v>
      </c>
      <c r="EQ55" s="59" t="e">
        <f t="shared" ref="EQ55:ES55" si="80">EQ54/EP54-1</f>
        <v>#DIV/0!</v>
      </c>
      <c r="ER55" s="59" t="e">
        <f t="shared" si="80"/>
        <v>#DIV/0!</v>
      </c>
      <c r="ES55" s="59" t="e">
        <f t="shared" si="80"/>
        <v>#DIV/0!</v>
      </c>
      <c r="ET55" s="372"/>
      <c r="EU55" s="192"/>
      <c r="EV55" s="193"/>
      <c r="EW55" s="194"/>
      <c r="EX55" s="6"/>
      <c r="EY55" s="6"/>
      <c r="EZ55" s="271"/>
      <c r="FA55" s="271"/>
      <c r="FB55" s="271"/>
      <c r="FC55" s="6"/>
      <c r="FD55" s="6"/>
      <c r="FE55" s="192"/>
      <c r="FF55" s="193"/>
      <c r="FG55" s="193"/>
      <c r="FH55" s="193"/>
      <c r="FI55" s="194"/>
      <c r="FJ55" s="6"/>
      <c r="FK55" s="6"/>
      <c r="FL55" s="6"/>
      <c r="FM55" s="6"/>
      <c r="FN55" s="6"/>
      <c r="FO55" s="6"/>
      <c r="FP55" s="6"/>
      <c r="FQ55" s="6"/>
    </row>
    <row r="56" spans="3:177" ht="15.75" thickBot="1">
      <c r="C56" s="33"/>
      <c r="D56" s="22"/>
      <c r="E56" s="1"/>
      <c r="F56" s="21"/>
      <c r="G56" s="21"/>
      <c r="N56" s="22"/>
      <c r="O56" s="68"/>
      <c r="P56" s="60" t="s">
        <v>51</v>
      </c>
      <c r="Q56" s="70"/>
      <c r="R56" s="61">
        <f t="shared" ref="R56:AC56" si="81">R54/C54-1</f>
        <v>3.7586208427518919E-2</v>
      </c>
      <c r="S56" s="61">
        <f t="shared" si="81"/>
        <v>4.3705153377135542E-2</v>
      </c>
      <c r="T56" s="61">
        <f t="shared" si="81"/>
        <v>4.9371419626340396E-2</v>
      </c>
      <c r="U56" s="61">
        <f t="shared" si="81"/>
        <v>3.2057654814112935E-2</v>
      </c>
      <c r="V56" s="61">
        <f t="shared" si="81"/>
        <v>2.9594149656300361E-2</v>
      </c>
      <c r="W56" s="61">
        <f t="shared" si="81"/>
        <v>1.5290659718470989E-2</v>
      </c>
      <c r="X56" s="61">
        <f t="shared" si="81"/>
        <v>1.8641921393197647E-2</v>
      </c>
      <c r="Y56" s="61">
        <f t="shared" si="81"/>
        <v>1.6963583509533864E-2</v>
      </c>
      <c r="Z56" s="61">
        <f t="shared" si="81"/>
        <v>-7.9285225841940754E-4</v>
      </c>
      <c r="AA56" s="61">
        <f t="shared" si="81"/>
        <v>1.7691888772496833E-2</v>
      </c>
      <c r="AB56" s="61">
        <f t="shared" si="81"/>
        <v>1.0565543520395737E-2</v>
      </c>
      <c r="AC56" s="61">
        <f t="shared" si="81"/>
        <v>8.2162120975259878E-3</v>
      </c>
      <c r="AD56" s="61">
        <f>AVERAGE(S54:AD54)/AVERAGE(R54,D54:N54)-1</f>
        <v>2.1092214876693882E-2</v>
      </c>
      <c r="AE56" s="61">
        <f>AVERAGE(T54:AE54)/AVERAGE(R54:S54,E54:O54)-1</f>
        <v>1.8444363680875764E-2</v>
      </c>
      <c r="AF56" s="61">
        <f>AVERAGE(U54:AF54)/AVERAGE(R54:T54,F54:P54)-1</f>
        <v>1.4644026626284168E-2</v>
      </c>
      <c r="AG56" s="61">
        <f>AVERAGE(V54:AG54)/AVERAGE(R54:U54,G54:N54)-1</f>
        <v>1.2190048476794058E-2</v>
      </c>
      <c r="AH56" s="61">
        <f>AVERAGE(W54:AH54)/AVERAGE(R54:V54,H54:N54)-1</f>
        <v>1.0112521912873929E-2</v>
      </c>
      <c r="AI56" s="61">
        <f>AVERAGE(X54:AI54)/AVERAGE(R54:W54,I54:N54)-1</f>
        <v>1.0135419273840762E-2</v>
      </c>
      <c r="AJ56" s="61">
        <f>AVERAGE(Y54:AJ54)/AVERAGE(R54:X54,J54:N54)-1</f>
        <v>9.7294181467160179E-3</v>
      </c>
      <c r="AK56" s="61">
        <f>AVERAGE(Z54:AK54)/AVERAGE(R54:Y54,K54:N54)-1</f>
        <v>9.5811074660070439E-3</v>
      </c>
      <c r="AL56" s="61">
        <f>AVERAGE(AA54:AL54)/AVERAGE(R54:Z54,L54:N54)-1</f>
        <v>1.0617586851557892E-2</v>
      </c>
      <c r="AM56" s="61">
        <f>AVERAGE(AB54:AM54)/AVERAGE(R54:AA54,M54:N54)-1</f>
        <v>1.0167022990030583E-2</v>
      </c>
      <c r="AN56" s="61">
        <f>AVERAGE(AC54:AN54)/AVERAGE(R54:AB54,N54)-1</f>
        <v>1.1047248383738051E-2</v>
      </c>
      <c r="AO56" s="61">
        <f t="shared" ref="AO56:BT56" si="82">AVERAGE(AD54:AO54)/AVERAGE(R54:AC54)-1</f>
        <v>1.1941804055055627E-2</v>
      </c>
      <c r="AP56" s="61">
        <f t="shared" si="82"/>
        <v>1.2815046815236819E-2</v>
      </c>
      <c r="AQ56" s="61">
        <f t="shared" si="82"/>
        <v>1.3595310665738936E-2</v>
      </c>
      <c r="AR56" s="61">
        <f t="shared" si="82"/>
        <v>1.5410345811175175E-2</v>
      </c>
      <c r="AS56" s="61">
        <f t="shared" si="82"/>
        <v>1.9028114780127448E-2</v>
      </c>
      <c r="AT56" s="61">
        <f t="shared" si="82"/>
        <v>2.2101495707567809E-2</v>
      </c>
      <c r="AU56" s="61">
        <f t="shared" si="82"/>
        <v>2.4403553523401067E-2</v>
      </c>
      <c r="AV56" s="61">
        <f t="shared" si="82"/>
        <v>2.6868777728889626E-2</v>
      </c>
      <c r="AW56" s="61">
        <f t="shared" si="82"/>
        <v>2.8963004821646265E-2</v>
      </c>
      <c r="AX56" s="61">
        <f t="shared" si="82"/>
        <v>3.1331524586713178E-2</v>
      </c>
      <c r="AY56" s="61">
        <f t="shared" si="82"/>
        <v>3.340668268701763E-2</v>
      </c>
      <c r="AZ56" s="61">
        <f t="shared" si="82"/>
        <v>3.4165591320626021E-2</v>
      </c>
      <c r="BA56" s="61">
        <f t="shared" si="82"/>
        <v>3.6213439163667704E-2</v>
      </c>
      <c r="BB56" s="61">
        <f t="shared" si="82"/>
        <v>3.5904422261619384E-2</v>
      </c>
      <c r="BC56" s="61">
        <f t="shared" si="82"/>
        <v>3.6074696946031937E-2</v>
      </c>
      <c r="BD56" s="61">
        <f t="shared" si="82"/>
        <v>3.6352044696184693E-2</v>
      </c>
      <c r="BE56" s="61">
        <f t="shared" si="82"/>
        <v>3.3099163195904113E-2</v>
      </c>
      <c r="BF56" s="61">
        <f t="shared" si="82"/>
        <v>3.0625000387423995E-2</v>
      </c>
      <c r="BG56" s="61">
        <f t="shared" si="82"/>
        <v>2.795963089652842E-2</v>
      </c>
      <c r="BH56" s="61">
        <f t="shared" si="82"/>
        <v>2.4916085847262792E-2</v>
      </c>
      <c r="BI56" s="61">
        <f t="shared" si="82"/>
        <v>2.2331389354021569E-2</v>
      </c>
      <c r="BJ56" s="61">
        <f t="shared" si="82"/>
        <v>1.9905296001743622E-2</v>
      </c>
      <c r="BK56" s="61">
        <f t="shared" si="82"/>
        <v>1.9360767484948749E-2</v>
      </c>
      <c r="BL56" s="61">
        <f t="shared" si="82"/>
        <v>1.9874408570530244E-2</v>
      </c>
      <c r="BM56" s="61">
        <f t="shared" si="82"/>
        <v>1.9326193423891302E-2</v>
      </c>
      <c r="BN56" s="61">
        <f t="shared" si="82"/>
        <v>2.1684000646481794E-2</v>
      </c>
      <c r="BO56" s="61">
        <f t="shared" si="82"/>
        <v>2.3705958198427135E-2</v>
      </c>
      <c r="BP56" s="61">
        <f t="shared" si="82"/>
        <v>2.4932716316435899E-2</v>
      </c>
      <c r="BQ56" s="61">
        <f t="shared" si="82"/>
        <v>2.7960889881024409E-2</v>
      </c>
      <c r="BR56" s="61">
        <f t="shared" si="82"/>
        <v>3.0306381434317187E-2</v>
      </c>
      <c r="BS56" s="61">
        <f t="shared" si="82"/>
        <v>3.2434917797307117E-2</v>
      </c>
      <c r="BT56" s="61">
        <f t="shared" si="82"/>
        <v>3.5416110811637314E-2</v>
      </c>
      <c r="BU56" s="61">
        <f t="shared" ref="BU56:CZ56" si="83">AVERAGE(BJ54:BU54)/AVERAGE(AX54:BI54)-1</f>
        <v>3.8247823890222632E-2</v>
      </c>
      <c r="BV56" s="61">
        <f t="shared" si="83"/>
        <v>4.0836800232989745E-2</v>
      </c>
      <c r="BW56" s="61">
        <f t="shared" si="83"/>
        <v>3.993735828272893E-2</v>
      </c>
      <c r="BX56" s="61">
        <f t="shared" si="83"/>
        <v>3.8134098873837008E-2</v>
      </c>
      <c r="BY56" s="61">
        <f t="shared" si="83"/>
        <v>3.3681190475764566E-2</v>
      </c>
      <c r="BZ56" s="61">
        <f t="shared" si="83"/>
        <v>2.8116217226967555E-2</v>
      </c>
      <c r="CA56" s="61">
        <f t="shared" si="83"/>
        <v>2.2798016290424439E-2</v>
      </c>
      <c r="CB56" s="61">
        <f t="shared" si="83"/>
        <v>1.7699637359386733E-2</v>
      </c>
      <c r="CC56" s="61">
        <f t="shared" si="83"/>
        <v>1.2666663408597678E-2</v>
      </c>
      <c r="CD56" s="61">
        <f t="shared" si="83"/>
        <v>7.8496228664661771E-3</v>
      </c>
      <c r="CE56" s="61">
        <f t="shared" si="83"/>
        <v>3.3828965686546475E-3</v>
      </c>
      <c r="CF56" s="61">
        <f t="shared" si="83"/>
        <v>-1.1786162793043786E-3</v>
      </c>
      <c r="CG56" s="61">
        <f t="shared" si="83"/>
        <v>-6.0610323451928405E-3</v>
      </c>
      <c r="CH56" s="61">
        <f t="shared" si="83"/>
        <v>-1.0232266424011316E-2</v>
      </c>
      <c r="CI56" s="61">
        <f t="shared" si="83"/>
        <v>-1.2631997627481018E-2</v>
      </c>
      <c r="CJ56" s="61">
        <f t="shared" si="83"/>
        <v>-1.4501849450437643E-2</v>
      </c>
      <c r="CK56" s="61">
        <f t="shared" si="83"/>
        <v>-1.0904076782118244E-2</v>
      </c>
      <c r="CL56" s="61">
        <f t="shared" si="83"/>
        <v>-7.1642261061253265E-3</v>
      </c>
      <c r="CM56" s="61">
        <f t="shared" si="83"/>
        <v>-3.4201095162730288E-3</v>
      </c>
      <c r="CN56" s="61">
        <f t="shared" si="83"/>
        <v>5.2228517985453138E-4</v>
      </c>
      <c r="CO56" s="61">
        <f t="shared" si="83"/>
        <v>4.7983360902987826E-3</v>
      </c>
      <c r="CP56" s="61">
        <f t="shared" si="83"/>
        <v>1.1060693729634252E-2</v>
      </c>
      <c r="CQ56" s="61">
        <f t="shared" si="83"/>
        <v>1.7542040512598334E-2</v>
      </c>
      <c r="CR56" s="61">
        <f t="shared" si="83"/>
        <v>2.287992770260372E-2</v>
      </c>
      <c r="CS56" s="61">
        <f t="shared" si="83"/>
        <v>2.9082103744106913E-2</v>
      </c>
      <c r="CT56" s="61">
        <f t="shared" si="83"/>
        <v>3.4491832975318548E-2</v>
      </c>
      <c r="CU56" s="61">
        <f t="shared" si="83"/>
        <v>3.9890978134378585E-2</v>
      </c>
      <c r="CV56" s="61">
        <f t="shared" si="83"/>
        <v>4.5285724792233584E-2</v>
      </c>
      <c r="CW56" s="61">
        <f t="shared" si="83"/>
        <v>4.6310563259715831E-2</v>
      </c>
      <c r="CX56" s="61">
        <f t="shared" si="83"/>
        <v>4.7437219033444666E-2</v>
      </c>
      <c r="CY56" s="61">
        <f t="shared" si="83"/>
        <v>4.8569151104701724E-2</v>
      </c>
      <c r="CZ56" s="61">
        <f t="shared" si="83"/>
        <v>4.9736869260137873E-2</v>
      </c>
      <c r="DA56" s="61">
        <f t="shared" ref="DA56:EF56" si="84">AVERAGE(CP54:DA54)/AVERAGE(CD54:CO54)-1</f>
        <v>4.9430762433346764E-2</v>
      </c>
      <c r="DB56" s="61">
        <f t="shared" si="84"/>
        <v>4.5499725905265631E-2</v>
      </c>
      <c r="DC56" s="61">
        <f t="shared" si="84"/>
        <v>4.1078974973774773E-2</v>
      </c>
      <c r="DD56" s="61">
        <f t="shared" si="84"/>
        <v>3.7668268513267655E-2</v>
      </c>
      <c r="DE56" s="61">
        <f t="shared" si="84"/>
        <v>3.3507038320072846E-2</v>
      </c>
      <c r="DF56" s="61">
        <f t="shared" si="84"/>
        <v>2.9289445506013756E-2</v>
      </c>
      <c r="DG56" s="61">
        <f t="shared" si="84"/>
        <v>2.5579710571729919E-2</v>
      </c>
      <c r="DH56" s="61">
        <f t="shared" si="84"/>
        <v>2.1506511172480147E-2</v>
      </c>
      <c r="DI56" s="61">
        <f t="shared" si="84"/>
        <v>1.9179298979675519E-2</v>
      </c>
      <c r="DJ56" s="61">
        <f t="shared" si="84"/>
        <v>1.6940368040996967E-2</v>
      </c>
      <c r="DK56" s="61">
        <f t="shared" si="84"/>
        <v>1.4548092267517632E-2</v>
      </c>
      <c r="DL56" s="61">
        <f t="shared" si="84"/>
        <v>1.2090828664111042E-2</v>
      </c>
      <c r="DM56" s="61">
        <f t="shared" si="84"/>
        <v>1.1211848570835459E-2</v>
      </c>
      <c r="DN56" s="61">
        <f t="shared" si="84"/>
        <v>1.1973218710026767E-2</v>
      </c>
      <c r="DO56" s="61">
        <f t="shared" si="84"/>
        <v>1.2966524257534084E-2</v>
      </c>
      <c r="DP56" s="61">
        <f t="shared" si="84"/>
        <v>1.388753056234715E-2</v>
      </c>
      <c r="DQ56" s="61">
        <f t="shared" si="84"/>
        <v>1.506335809396786E-2</v>
      </c>
      <c r="DR56" s="61">
        <f t="shared" si="84"/>
        <v>1.6575855806147288E-2</v>
      </c>
      <c r="DS56" s="61">
        <f t="shared" si="84"/>
        <v>1.7091071982357819E-2</v>
      </c>
      <c r="DT56" s="61">
        <f t="shared" si="84"/>
        <v>1.7971427095470505E-2</v>
      </c>
      <c r="DU56" s="61">
        <f t="shared" si="84"/>
        <v>1.8663562762321728E-2</v>
      </c>
      <c r="DV56" s="61">
        <f t="shared" si="84"/>
        <v>1.8639515773439808E-2</v>
      </c>
      <c r="DW56" s="61">
        <f t="shared" si="84"/>
        <v>1.8921021323327514E-2</v>
      </c>
      <c r="DX56" s="61">
        <f t="shared" si="84"/>
        <v>1.9405351706617502E-2</v>
      </c>
      <c r="DY56" s="61">
        <f t="shared" si="84"/>
        <v>1.9326520657453994E-2</v>
      </c>
      <c r="DZ56" s="61">
        <f t="shared" si="84"/>
        <v>1.9223058610690069E-2</v>
      </c>
      <c r="EA56" s="61">
        <f t="shared" si="84"/>
        <v>1.9169480247329895E-2</v>
      </c>
      <c r="EB56" s="61">
        <f t="shared" si="84"/>
        <v>1.9407482792756836E-2</v>
      </c>
      <c r="EC56" s="61">
        <f t="shared" si="84"/>
        <v>1.9414646959041493E-2</v>
      </c>
      <c r="ED56" s="61">
        <f t="shared" si="84"/>
        <v>1.9786374044012955E-2</v>
      </c>
      <c r="EE56" s="61">
        <f t="shared" si="84"/>
        <v>2.0922282525960734E-2</v>
      </c>
      <c r="EF56" s="61">
        <f t="shared" si="84"/>
        <v>2.1738226971856456E-2</v>
      </c>
      <c r="EG56" s="61">
        <f t="shared" ref="EG56:ES56" si="85">AVERAGE(DV54:EG54)/AVERAGE(DJ54:DU54)-1</f>
        <v>2.3411805931096819E-2</v>
      </c>
      <c r="EH56" s="61">
        <f t="shared" si="85"/>
        <v>2.6049057137869092E-2</v>
      </c>
      <c r="EI56" s="61">
        <f t="shared" si="85"/>
        <v>2.8752154709289046E-2</v>
      </c>
      <c r="EJ56" s="61">
        <f t="shared" si="85"/>
        <v>3.1565709594770341E-2</v>
      </c>
      <c r="EK56" s="61">
        <f t="shared" si="85"/>
        <v>3.4191125491573438E-2</v>
      </c>
      <c r="EL56" s="61">
        <f t="shared" si="85"/>
        <v>3.4509863132434981E-2</v>
      </c>
      <c r="EM56" s="61">
        <f t="shared" si="85"/>
        <v>3.513981275696354E-2</v>
      </c>
      <c r="EN56" s="61">
        <f t="shared" si="85"/>
        <v>3.5384743611144298E-2</v>
      </c>
      <c r="EO56" s="61">
        <f t="shared" si="85"/>
        <v>3.67175931110999E-2</v>
      </c>
      <c r="EP56" s="61">
        <f t="shared" si="85"/>
        <v>3.7763146800775083E-2</v>
      </c>
      <c r="EQ56" s="61">
        <f t="shared" si="85"/>
        <v>3.916549167013228E-2</v>
      </c>
      <c r="ER56" s="61">
        <f t="shared" si="85"/>
        <v>4.2665890661275796E-2</v>
      </c>
      <c r="ES56" s="61">
        <f t="shared" si="85"/>
        <v>4.155271103566327E-2</v>
      </c>
      <c r="ET56" s="165"/>
      <c r="EU56" s="192"/>
      <c r="EV56" s="193"/>
      <c r="EW56" s="194"/>
      <c r="EX56" s="6"/>
      <c r="EY56" s="6"/>
      <c r="EZ56" s="271"/>
      <c r="FA56" s="271"/>
      <c r="FB56" s="271"/>
      <c r="FC56" s="6"/>
      <c r="FD56" s="6"/>
      <c r="FE56" s="192"/>
      <c r="FF56" s="193"/>
      <c r="FG56" s="193"/>
      <c r="FH56" s="193"/>
      <c r="FI56" s="194"/>
      <c r="FJ56" s="6"/>
      <c r="FK56" s="6"/>
      <c r="FL56" s="6"/>
      <c r="FM56" s="6"/>
      <c r="FN56" s="6"/>
      <c r="FO56" s="6"/>
      <c r="FP56" s="6"/>
      <c r="FQ56" s="6"/>
    </row>
    <row r="57" spans="3:177">
      <c r="C57" s="23"/>
      <c r="D57" s="23"/>
      <c r="E57" s="1"/>
      <c r="F57" s="1"/>
      <c r="G57" s="1"/>
      <c r="O57" s="1"/>
      <c r="P57" s="1"/>
      <c r="Q57" s="3"/>
      <c r="R57" s="23"/>
      <c r="S57" s="23"/>
      <c r="T57" s="1"/>
      <c r="U57" s="1"/>
      <c r="V57" s="1"/>
      <c r="AD57" s="21">
        <f t="shared" ref="AD57:AO57" si="86">AD54/$AC$54-1</f>
        <v>4.3058290553574796E-3</v>
      </c>
      <c r="AE57" s="21">
        <f t="shared" si="86"/>
        <v>7.5889209857729067E-3</v>
      </c>
      <c r="AF57" s="21">
        <f t="shared" si="86"/>
        <v>4.6261307071051583E-3</v>
      </c>
      <c r="AG57" s="21">
        <f t="shared" si="86"/>
        <v>4.0656028165466651E-3</v>
      </c>
      <c r="AH57" s="21">
        <f t="shared" si="86"/>
        <v>7.8291472245837213E-3</v>
      </c>
      <c r="AI57" s="21">
        <f t="shared" si="86"/>
        <v>8.8701275927640655E-3</v>
      </c>
      <c r="AJ57" s="21">
        <f t="shared" si="86"/>
        <v>1.1752842458494728E-2</v>
      </c>
      <c r="AK57" s="21">
        <f t="shared" si="86"/>
        <v>1.1512616219683913E-2</v>
      </c>
      <c r="AL57" s="21">
        <f t="shared" si="86"/>
        <v>1.0872012916188112E-2</v>
      </c>
      <c r="AM57" s="21">
        <f t="shared" si="86"/>
        <v>1.6317140995901536E-2</v>
      </c>
      <c r="AN57" s="21">
        <f t="shared" si="86"/>
        <v>2.0400987055686493E-2</v>
      </c>
      <c r="AO57" s="21">
        <f t="shared" si="86"/>
        <v>1.8959629622821161E-2</v>
      </c>
      <c r="AP57" s="21">
        <f t="shared" ref="AP57:BA57" si="87">AP54/$AO$54-1</f>
        <v>9.7359785407240551E-3</v>
      </c>
      <c r="AQ57" s="21">
        <f t="shared" si="87"/>
        <v>9.3418212045421889E-3</v>
      </c>
      <c r="AR57" s="21">
        <f t="shared" si="87"/>
        <v>1.0316699868155421E-2</v>
      </c>
      <c r="AS57" s="21">
        <f t="shared" si="87"/>
        <v>3.047156777996074E-2</v>
      </c>
      <c r="AT57" s="21">
        <f t="shared" si="87"/>
        <v>2.9800542239685868E-2</v>
      </c>
      <c r="AU57" s="21">
        <f t="shared" si="87"/>
        <v>3.2720856581532232E-2</v>
      </c>
      <c r="AV57" s="21">
        <f t="shared" si="87"/>
        <v>3.5756385068762331E-2</v>
      </c>
      <c r="AW57" s="21">
        <f t="shared" si="87"/>
        <v>3.2612966601178739E-2</v>
      </c>
      <c r="AX57" s="21">
        <f t="shared" si="87"/>
        <v>3.1827111984283007E-2</v>
      </c>
      <c r="AY57" s="21">
        <f t="shared" si="87"/>
        <v>3.442043222003921E-2</v>
      </c>
      <c r="AZ57" s="21">
        <f t="shared" si="87"/>
        <v>3.1827111984283007E-2</v>
      </c>
      <c r="BA57" s="21">
        <f t="shared" si="87"/>
        <v>4.36149312377212E-2</v>
      </c>
      <c r="BB57" s="21">
        <f t="shared" ref="BB57:BJ57" si="88">BB54/$BA$54-1</f>
        <v>-1.2048192771084487E-2</v>
      </c>
      <c r="BC57" s="21">
        <f t="shared" si="88"/>
        <v>-1.0542168674698815E-2</v>
      </c>
      <c r="BD57" s="21">
        <f t="shared" si="88"/>
        <v>-4.5180722891567937E-3</v>
      </c>
      <c r="BE57" s="21">
        <f t="shared" si="88"/>
        <v>-5.2710843373495742E-3</v>
      </c>
      <c r="BF57" s="21">
        <f t="shared" si="88"/>
        <v>-1.5060240963856719E-3</v>
      </c>
      <c r="BG57" s="21">
        <f t="shared" si="88"/>
        <v>7.5301204819266943E-4</v>
      </c>
      <c r="BH57" s="21">
        <f t="shared" si="88"/>
        <v>-7.5301204819289147E-4</v>
      </c>
      <c r="BI57" s="21">
        <f t="shared" si="88"/>
        <v>-1.5060240963856719E-3</v>
      </c>
      <c r="BJ57" s="21">
        <f t="shared" si="88"/>
        <v>-7.5301204819289147E-4</v>
      </c>
      <c r="BN57" s="21">
        <f t="shared" ref="BN57:BY57" si="89">$BM$54/BN54-1</f>
        <v>-5.0855776896796545E-4</v>
      </c>
      <c r="BO57" s="21">
        <f t="shared" si="89"/>
        <v>-7.2764683190507107E-5</v>
      </c>
      <c r="BP57" s="21">
        <f t="shared" si="89"/>
        <v>-1.8860666477139576E-3</v>
      </c>
      <c r="BQ57" s="21">
        <f t="shared" si="89"/>
        <v>-2.0308467366828564E-3</v>
      </c>
      <c r="BR57" s="21">
        <f t="shared" si="89"/>
        <v>-2.2479381339556292E-3</v>
      </c>
      <c r="BS57" s="21">
        <f t="shared" si="89"/>
        <v>-1.4514742239030154E-3</v>
      </c>
      <c r="BT57" s="21">
        <f t="shared" si="89"/>
        <v>-5.4211286451306684E-3</v>
      </c>
      <c r="BU57" s="21">
        <f t="shared" si="89"/>
        <v>-5.2773306445010881E-3</v>
      </c>
      <c r="BV57" s="21">
        <f t="shared" si="89"/>
        <v>-4.7737100249806153E-3</v>
      </c>
      <c r="BW57" s="21">
        <f t="shared" si="89"/>
        <v>-4.8456870474712366E-3</v>
      </c>
      <c r="BX57" s="21">
        <f t="shared" si="89"/>
        <v>-3.6928039103166777E-3</v>
      </c>
      <c r="BY57" s="21">
        <f t="shared" si="89"/>
        <v>1.5797924493918147E-2</v>
      </c>
      <c r="BZ57" s="21">
        <f t="shared" ref="BZ57:CK57" si="90">BZ54/$BY$54-1</f>
        <v>-2.952901225455884E-4</v>
      </c>
      <c r="CA57" s="21">
        <f t="shared" si="90"/>
        <v>-2.952901225455884E-4</v>
      </c>
      <c r="CB57" s="21">
        <f t="shared" si="90"/>
        <v>-4.4293518381810504E-4</v>
      </c>
      <c r="CC57" s="21">
        <f t="shared" si="90"/>
        <v>9.596928982724684E-4</v>
      </c>
      <c r="CD57" s="21">
        <f t="shared" si="90"/>
        <v>-1.4764506127273869E-4</v>
      </c>
      <c r="CE57" s="21">
        <f t="shared" si="90"/>
        <v>-1.4764506127273869E-4</v>
      </c>
      <c r="CF57" s="21">
        <f t="shared" si="90"/>
        <v>7.9728333087256686E-3</v>
      </c>
      <c r="CG57" s="21">
        <f t="shared" si="90"/>
        <v>4.134061715635573E-3</v>
      </c>
      <c r="CH57" s="21">
        <f t="shared" si="90"/>
        <v>1.0630444411634521E-2</v>
      </c>
      <c r="CI57" s="21">
        <f t="shared" si="90"/>
        <v>1.1073379595452515E-2</v>
      </c>
      <c r="CJ57" s="21">
        <f t="shared" si="90"/>
        <v>1.1737782371179728E-2</v>
      </c>
      <c r="CK57" s="21">
        <f t="shared" si="90"/>
        <v>2.83478517643585E-2</v>
      </c>
      <c r="CL57" s="21">
        <f t="shared" ref="CL57:CV57" si="91">CL54/$CK$54-1</f>
        <v>5.0251256281397261E-4</v>
      </c>
      <c r="CM57" s="21">
        <f t="shared" si="91"/>
        <v>8.6145010768112762E-4</v>
      </c>
      <c r="CN57" s="21">
        <f t="shared" si="91"/>
        <v>1.0050251256279452E-3</v>
      </c>
      <c r="CO57" s="21">
        <f t="shared" si="91"/>
        <v>7.3941134242641038E-3</v>
      </c>
      <c r="CP57" s="21">
        <f t="shared" si="91"/>
        <v>2.8284278535534835E-2</v>
      </c>
      <c r="CQ57" s="21">
        <f t="shared" si="91"/>
        <v>3.1442928930366154E-2</v>
      </c>
      <c r="CR57" s="21">
        <f t="shared" si="91"/>
        <v>2.9720028715003455E-2</v>
      </c>
      <c r="CS57" s="21">
        <f t="shared" si="91"/>
        <v>3.2304379038047282E-2</v>
      </c>
      <c r="CT57" s="21">
        <f t="shared" si="91"/>
        <v>3.6180904522612911E-2</v>
      </c>
      <c r="CU57" s="21">
        <f t="shared" si="91"/>
        <v>3.6755204594400404E-2</v>
      </c>
      <c r="CV57" s="21">
        <f t="shared" si="91"/>
        <v>3.9124192390523893E-2</v>
      </c>
      <c r="CW57" s="21"/>
      <c r="CX57" s="6">
        <f t="shared" ref="CX57:DI57" si="92">CX54/$CW$54-1</f>
        <v>2.4829298572315306E-3</v>
      </c>
      <c r="CY57" s="6">
        <f t="shared" si="92"/>
        <v>3.3105731429752261E-3</v>
      </c>
      <c r="CZ57" s="6">
        <f t="shared" si="92"/>
        <v>4.2071867025310627E-3</v>
      </c>
      <c r="DA57" s="6">
        <f t="shared" si="92"/>
        <v>-1.3104352024276844E-3</v>
      </c>
      <c r="DB57" s="6">
        <f t="shared" si="92"/>
        <v>-6.2073246430793816E-4</v>
      </c>
      <c r="DC57" s="6">
        <f t="shared" si="92"/>
        <v>-4.8279191668409993E-4</v>
      </c>
      <c r="DD57" s="6">
        <f t="shared" si="92"/>
        <v>-5.5176219049601904E-4</v>
      </c>
      <c r="DE57" s="6">
        <f t="shared" si="92"/>
        <v>-8.2764328574391755E-4</v>
      </c>
      <c r="DF57" s="6">
        <f t="shared" si="92"/>
        <v>-6.2073246430793816E-4</v>
      </c>
      <c r="DG57" s="6">
        <f t="shared" si="92"/>
        <v>5.5865921787709993E-3</v>
      </c>
      <c r="DH57" s="6">
        <f t="shared" si="92"/>
        <v>4.89688944065092E-3</v>
      </c>
      <c r="DI57" s="6">
        <f t="shared" si="92"/>
        <v>1.262156010759341E-2</v>
      </c>
      <c r="DJ57" s="6">
        <f t="shared" ref="DJ57:DV57" si="93">DJ54/$DI$54-1</f>
        <v>5.312627707396711E-3</v>
      </c>
      <c r="DK57" s="6">
        <f t="shared" si="93"/>
        <v>4.6315215910639473E-3</v>
      </c>
      <c r="DL57" s="6">
        <f t="shared" si="93"/>
        <v>5.312627707396711E-3</v>
      </c>
      <c r="DM57" s="6">
        <f t="shared" si="93"/>
        <v>6.6748399400626823E-3</v>
      </c>
      <c r="DN57" s="6">
        <f t="shared" si="93"/>
        <v>7.355946056395668E-3</v>
      </c>
      <c r="DO57" s="6">
        <f t="shared" si="93"/>
        <v>7.355946056395668E-3</v>
      </c>
      <c r="DP57" s="6">
        <f t="shared" si="93"/>
        <v>8.0370521727286537E-3</v>
      </c>
      <c r="DQ57" s="6">
        <f t="shared" si="93"/>
        <v>8.0370521727286537E-3</v>
      </c>
      <c r="DR57" s="6">
        <f t="shared" si="93"/>
        <v>8.7181582890614173E-3</v>
      </c>
      <c r="DS57" s="6">
        <f t="shared" si="93"/>
        <v>8.7181582890614173E-3</v>
      </c>
      <c r="DT57" s="6">
        <f t="shared" si="93"/>
        <v>9.399264405394403E-3</v>
      </c>
      <c r="DU57" s="6">
        <f t="shared" si="93"/>
        <v>2.0909957771420684E-2</v>
      </c>
      <c r="DV57" s="6">
        <f t="shared" si="93"/>
        <v>2.0637515324887667E-2</v>
      </c>
      <c r="DW57" s="6">
        <f t="shared" ref="DW57:EG57" si="94">DW54/$DU$54-1</f>
        <v>1.1341650543732484E-3</v>
      </c>
      <c r="DX57" s="6">
        <f t="shared" si="94"/>
        <v>3.9734151653012528E-3</v>
      </c>
      <c r="DY57" s="6">
        <f t="shared" si="94"/>
        <v>5.5373940889986706E-3</v>
      </c>
      <c r="DZ57" s="6">
        <f t="shared" si="94"/>
        <v>5.9127833744747615E-3</v>
      </c>
      <c r="EA57" s="6">
        <f t="shared" si="94"/>
        <v>6.3581579825204848E-3</v>
      </c>
      <c r="EB57" s="6">
        <f t="shared" si="94"/>
        <v>1.1199459603709494E-2</v>
      </c>
      <c r="EC57" s="6">
        <f t="shared" si="94"/>
        <v>8.7623850823939087E-3</v>
      </c>
      <c r="ED57" s="6">
        <f t="shared" si="94"/>
        <v>1.4207805724197886E-2</v>
      </c>
      <c r="EE57" s="6">
        <f t="shared" si="94"/>
        <v>1.7127395423310654E-2</v>
      </c>
      <c r="EF57" s="6">
        <f t="shared" si="94"/>
        <v>1.5407295349923356E-2</v>
      </c>
      <c r="EG57" s="6">
        <f t="shared" si="94"/>
        <v>4.0763226366001826E-2</v>
      </c>
      <c r="EH57" s="6">
        <f>EH54/$EG$54-1</f>
        <v>5.4097724358974641E-3</v>
      </c>
      <c r="EI57" s="6">
        <f>EI54/$EG$54-1</f>
        <v>9.6281000000000283E-3</v>
      </c>
      <c r="EJ57" s="6">
        <f>EJ54/$EG$54-1</f>
        <v>1.5860912179487263E-2</v>
      </c>
      <c r="EK57" s="6">
        <f>EK54/$EG$54-1</f>
        <v>1.5540575641025622E-2</v>
      </c>
      <c r="EL57" s="6">
        <f t="shared" ref="EK57:ES57" si="95">EL54/$DU$54-1</f>
        <v>-1</v>
      </c>
      <c r="EM57" s="6">
        <f t="shared" si="95"/>
        <v>-1</v>
      </c>
      <c r="EN57" s="6">
        <f t="shared" si="95"/>
        <v>-1</v>
      </c>
      <c r="EO57" s="6">
        <f t="shared" si="95"/>
        <v>-1</v>
      </c>
      <c r="EP57" s="6">
        <f t="shared" si="95"/>
        <v>-1</v>
      </c>
      <c r="EQ57" s="6">
        <f t="shared" si="95"/>
        <v>-1</v>
      </c>
      <c r="ER57" s="6">
        <f t="shared" si="95"/>
        <v>-1</v>
      </c>
      <c r="ES57" s="6">
        <f t="shared" si="95"/>
        <v>-1</v>
      </c>
      <c r="ET57" s="6"/>
      <c r="EU57" s="192"/>
      <c r="EV57" s="193"/>
      <c r="EW57" s="194"/>
      <c r="EX57" s="6"/>
      <c r="EY57" s="6"/>
      <c r="EZ57" s="271"/>
      <c r="FA57" s="271"/>
      <c r="FB57" s="271"/>
      <c r="FC57" s="6"/>
      <c r="FD57" s="6"/>
      <c r="FE57" s="192"/>
      <c r="FF57" s="193"/>
      <c r="FG57" s="193"/>
      <c r="FH57" s="193"/>
      <c r="FI57" s="194"/>
      <c r="FJ57" s="6"/>
      <c r="FK57" s="6"/>
      <c r="FL57" s="6"/>
      <c r="FM57" s="6"/>
      <c r="FN57" s="6"/>
      <c r="FO57" s="6"/>
      <c r="FP57" s="6"/>
      <c r="FQ57" s="6"/>
    </row>
    <row r="58" spans="3:177" ht="15.75" thickBot="1">
      <c r="C58" s="35"/>
      <c r="D58" s="35"/>
      <c r="E58" s="1"/>
      <c r="F58" s="1"/>
      <c r="G58" s="1"/>
      <c r="O58" s="1"/>
      <c r="P58" s="1"/>
      <c r="Q58" s="1"/>
      <c r="R58" s="35"/>
      <c r="S58" s="35"/>
      <c r="T58" s="1"/>
      <c r="U58" s="1"/>
      <c r="V58" s="1"/>
      <c r="AD58" s="35"/>
      <c r="AE58" s="35"/>
      <c r="AF58" s="1"/>
      <c r="AG58" s="1"/>
      <c r="AH58" s="1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192"/>
      <c r="EV58" s="193"/>
      <c r="EW58" s="194"/>
      <c r="EX58" s="6"/>
      <c r="EY58" s="6"/>
      <c r="EZ58" s="271"/>
      <c r="FA58" s="271"/>
      <c r="FB58" s="271"/>
      <c r="FC58" s="6"/>
      <c r="FD58" s="6"/>
      <c r="FE58" s="192"/>
      <c r="FF58" s="193"/>
      <c r="FG58" s="193"/>
      <c r="FH58" s="193"/>
      <c r="FI58" s="194"/>
      <c r="FJ58" s="6"/>
      <c r="FK58" s="6"/>
      <c r="FL58" s="6"/>
      <c r="FM58" s="6"/>
      <c r="FN58" s="6"/>
      <c r="FO58" s="6"/>
      <c r="FP58" s="6"/>
      <c r="FQ58" s="6"/>
    </row>
    <row r="59" spans="3:177" ht="15.75" thickBot="1">
      <c r="C59" s="438">
        <v>2015</v>
      </c>
      <c r="D59" s="439"/>
      <c r="E59" s="439"/>
      <c r="F59" s="439"/>
      <c r="G59" s="439"/>
      <c r="H59" s="439"/>
      <c r="I59" s="439"/>
      <c r="J59" s="439"/>
      <c r="K59" s="439"/>
      <c r="L59" s="439"/>
      <c r="M59" s="439"/>
      <c r="N59" s="440"/>
      <c r="O59" s="63"/>
      <c r="P59" s="81"/>
      <c r="Q59" s="81"/>
      <c r="R59" s="81">
        <v>2016</v>
      </c>
      <c r="S59" s="8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425">
        <v>2017</v>
      </c>
      <c r="AE59" s="426"/>
      <c r="AF59" s="426"/>
      <c r="AG59" s="426"/>
      <c r="AH59" s="426"/>
      <c r="AI59" s="426"/>
      <c r="AJ59" s="426"/>
      <c r="AK59" s="426"/>
      <c r="AL59" s="426"/>
      <c r="AM59" s="426"/>
      <c r="AN59" s="426"/>
      <c r="AO59" s="427"/>
      <c r="AP59" s="425">
        <v>2018</v>
      </c>
      <c r="AQ59" s="426"/>
      <c r="AR59" s="426"/>
      <c r="AS59" s="426"/>
      <c r="AT59" s="426"/>
      <c r="AU59" s="426"/>
      <c r="AV59" s="426"/>
      <c r="AW59" s="426"/>
      <c r="AX59" s="426"/>
      <c r="AY59" s="426"/>
      <c r="AZ59" s="426"/>
      <c r="BA59" s="426"/>
      <c r="BB59" s="425">
        <v>2019</v>
      </c>
      <c r="BC59" s="426"/>
      <c r="BD59" s="426"/>
      <c r="BE59" s="426"/>
      <c r="BF59" s="426"/>
      <c r="BG59" s="426"/>
      <c r="BH59" s="426"/>
      <c r="BI59" s="426"/>
      <c r="BJ59" s="426"/>
      <c r="BK59" s="426"/>
      <c r="BL59" s="426"/>
      <c r="BM59" s="426"/>
      <c r="BN59" s="425">
        <v>2020</v>
      </c>
      <c r="BO59" s="426"/>
      <c r="BP59" s="426"/>
      <c r="BQ59" s="426"/>
      <c r="BR59" s="426"/>
      <c r="BS59" s="426"/>
      <c r="BT59" s="426"/>
      <c r="BU59" s="426"/>
      <c r="BV59" s="426"/>
      <c r="BW59" s="426"/>
      <c r="BX59" s="426"/>
      <c r="BY59" s="426"/>
      <c r="BZ59" s="425">
        <v>2021</v>
      </c>
      <c r="CA59" s="426"/>
      <c r="CB59" s="426"/>
      <c r="CC59" s="426"/>
      <c r="CD59" s="426"/>
      <c r="CE59" s="426"/>
      <c r="CF59" s="426"/>
      <c r="CG59" s="426"/>
      <c r="CH59" s="426"/>
      <c r="CI59" s="426"/>
      <c r="CJ59" s="426"/>
      <c r="CK59" s="426"/>
      <c r="CL59" s="425">
        <v>2022</v>
      </c>
      <c r="CM59" s="426"/>
      <c r="CN59" s="426"/>
      <c r="CO59" s="426"/>
      <c r="CP59" s="426"/>
      <c r="CQ59" s="426"/>
      <c r="CR59" s="426"/>
      <c r="CS59" s="426"/>
      <c r="CT59" s="426"/>
      <c r="CU59" s="426"/>
      <c r="CV59" s="426"/>
      <c r="CW59" s="427"/>
      <c r="CX59" s="425">
        <v>2023</v>
      </c>
      <c r="CY59" s="426"/>
      <c r="CZ59" s="426"/>
      <c r="DA59" s="426"/>
      <c r="DB59" s="426"/>
      <c r="DC59" s="426"/>
      <c r="DD59" s="426"/>
      <c r="DE59" s="426"/>
      <c r="DF59" s="426"/>
      <c r="DG59" s="426"/>
      <c r="DH59" s="426"/>
      <c r="DI59" s="427"/>
      <c r="DJ59" s="425">
        <v>2024</v>
      </c>
      <c r="DK59" s="426"/>
      <c r="DL59" s="426"/>
      <c r="DM59" s="426"/>
      <c r="DN59" s="426"/>
      <c r="DO59" s="426"/>
      <c r="DP59" s="426"/>
      <c r="DQ59" s="426"/>
      <c r="DR59" s="426"/>
      <c r="DS59" s="426"/>
      <c r="DT59" s="426"/>
      <c r="DU59" s="427"/>
      <c r="DV59" s="425">
        <v>2025</v>
      </c>
      <c r="DW59" s="426"/>
      <c r="DX59" s="426"/>
      <c r="DY59" s="426"/>
      <c r="DZ59" s="426"/>
      <c r="EA59" s="426"/>
      <c r="EB59" s="426"/>
      <c r="EC59" s="426"/>
      <c r="ED59" s="426"/>
      <c r="EE59" s="426"/>
      <c r="EF59" s="426"/>
      <c r="EG59" s="427"/>
      <c r="EH59" s="425">
        <v>2026</v>
      </c>
      <c r="EI59" s="426"/>
      <c r="EJ59" s="426"/>
      <c r="EK59" s="426"/>
      <c r="EL59" s="426"/>
      <c r="EM59" s="426"/>
      <c r="EN59" s="426"/>
      <c r="EO59" s="426"/>
      <c r="EP59" s="426"/>
      <c r="EQ59" s="426"/>
      <c r="ER59" s="426"/>
      <c r="ES59" s="427"/>
      <c r="ET59" s="369"/>
      <c r="EU59" s="434" t="s">
        <v>256</v>
      </c>
      <c r="EV59" s="435"/>
      <c r="EW59" s="436"/>
      <c r="EX59" s="6"/>
      <c r="EY59" s="6"/>
      <c r="EZ59" s="271"/>
      <c r="FA59" s="271"/>
      <c r="FB59" s="271"/>
      <c r="FC59" s="430"/>
      <c r="FD59" s="430"/>
      <c r="FE59" s="186" t="s">
        <v>258</v>
      </c>
      <c r="FF59" s="187"/>
      <c r="FG59" s="187"/>
      <c r="FH59" s="187"/>
      <c r="FI59" s="188"/>
      <c r="FJ59" s="430"/>
      <c r="FK59" s="430"/>
      <c r="FL59" s="430"/>
      <c r="FM59" s="430"/>
      <c r="FN59" s="6"/>
      <c r="FO59" s="6"/>
      <c r="FP59" s="6"/>
      <c r="FQ59" s="6"/>
    </row>
    <row r="60" spans="3:177" ht="15.75" thickBot="1">
      <c r="C60" s="36" t="s">
        <v>37</v>
      </c>
      <c r="D60" s="37" t="s">
        <v>38</v>
      </c>
      <c r="E60" s="37" t="s">
        <v>39</v>
      </c>
      <c r="F60" s="37" t="s">
        <v>40</v>
      </c>
      <c r="G60" s="37" t="s">
        <v>41</v>
      </c>
      <c r="H60" s="37" t="s">
        <v>42</v>
      </c>
      <c r="I60" s="37" t="s">
        <v>43</v>
      </c>
      <c r="J60" s="37" t="s">
        <v>44</v>
      </c>
      <c r="K60" s="37" t="s">
        <v>45</v>
      </c>
      <c r="L60" s="37" t="s">
        <v>46</v>
      </c>
      <c r="M60" s="37" t="s">
        <v>47</v>
      </c>
      <c r="N60" s="38" t="s">
        <v>48</v>
      </c>
      <c r="O60" s="64"/>
      <c r="P60" s="94" t="s">
        <v>30</v>
      </c>
      <c r="Q60" s="82" t="s">
        <v>36</v>
      </c>
      <c r="R60" s="82" t="s">
        <v>52</v>
      </c>
      <c r="S60" s="86" t="s">
        <v>53</v>
      </c>
      <c r="T60" s="87" t="s">
        <v>54</v>
      </c>
      <c r="U60" s="87" t="s">
        <v>55</v>
      </c>
      <c r="V60" s="87" t="s">
        <v>56</v>
      </c>
      <c r="W60" s="87" t="s">
        <v>57</v>
      </c>
      <c r="X60" s="87" t="s">
        <v>58</v>
      </c>
      <c r="Y60" s="87" t="s">
        <v>59</v>
      </c>
      <c r="Z60" s="87" t="s">
        <v>60</v>
      </c>
      <c r="AA60" s="87" t="s">
        <v>61</v>
      </c>
      <c r="AB60" s="87" t="s">
        <v>62</v>
      </c>
      <c r="AC60" s="87" t="s">
        <v>63</v>
      </c>
      <c r="AD60" s="82" t="s">
        <v>52</v>
      </c>
      <c r="AE60" s="86" t="s">
        <v>53</v>
      </c>
      <c r="AF60" s="87" t="s">
        <v>54</v>
      </c>
      <c r="AG60" s="87" t="s">
        <v>55</v>
      </c>
      <c r="AH60" s="87" t="s">
        <v>56</v>
      </c>
      <c r="AI60" s="87" t="s">
        <v>57</v>
      </c>
      <c r="AJ60" s="87" t="s">
        <v>58</v>
      </c>
      <c r="AK60" s="87" t="s">
        <v>59</v>
      </c>
      <c r="AL60" s="87" t="s">
        <v>60</v>
      </c>
      <c r="AM60" s="87" t="s">
        <v>61</v>
      </c>
      <c r="AN60" s="87" t="s">
        <v>62</v>
      </c>
      <c r="AO60" s="87" t="s">
        <v>63</v>
      </c>
      <c r="AP60" s="82" t="s">
        <v>52</v>
      </c>
      <c r="AQ60" s="86" t="s">
        <v>53</v>
      </c>
      <c r="AR60" s="87" t="s">
        <v>54</v>
      </c>
      <c r="AS60" s="87" t="s">
        <v>55</v>
      </c>
      <c r="AT60" s="87" t="s">
        <v>56</v>
      </c>
      <c r="AU60" s="87" t="s">
        <v>57</v>
      </c>
      <c r="AV60" s="87" t="s">
        <v>58</v>
      </c>
      <c r="AW60" s="87" t="s">
        <v>59</v>
      </c>
      <c r="AX60" s="87" t="s">
        <v>60</v>
      </c>
      <c r="AY60" s="87" t="s">
        <v>61</v>
      </c>
      <c r="AZ60" s="87" t="s">
        <v>62</v>
      </c>
      <c r="BA60" s="87" t="s">
        <v>63</v>
      </c>
      <c r="BB60" s="82" t="s">
        <v>52</v>
      </c>
      <c r="BC60" s="86" t="s">
        <v>53</v>
      </c>
      <c r="BD60" s="87" t="s">
        <v>54</v>
      </c>
      <c r="BE60" s="87" t="s">
        <v>55</v>
      </c>
      <c r="BF60" s="87" t="s">
        <v>56</v>
      </c>
      <c r="BG60" s="87" t="s">
        <v>57</v>
      </c>
      <c r="BH60" s="87" t="s">
        <v>58</v>
      </c>
      <c r="BI60" s="87" t="s">
        <v>59</v>
      </c>
      <c r="BJ60" s="87" t="s">
        <v>60</v>
      </c>
      <c r="BK60" s="87" t="s">
        <v>61</v>
      </c>
      <c r="BL60" s="87" t="s">
        <v>62</v>
      </c>
      <c r="BM60" s="87" t="s">
        <v>63</v>
      </c>
      <c r="BN60" s="82" t="s">
        <v>52</v>
      </c>
      <c r="BO60" s="86" t="s">
        <v>53</v>
      </c>
      <c r="BP60" s="87" t="s">
        <v>54</v>
      </c>
      <c r="BQ60" s="87" t="s">
        <v>55</v>
      </c>
      <c r="BR60" s="87" t="s">
        <v>56</v>
      </c>
      <c r="BS60" s="87" t="s">
        <v>57</v>
      </c>
      <c r="BT60" s="87" t="s">
        <v>58</v>
      </c>
      <c r="BU60" s="87" t="s">
        <v>59</v>
      </c>
      <c r="BV60" s="87" t="s">
        <v>60</v>
      </c>
      <c r="BW60" s="87" t="s">
        <v>61</v>
      </c>
      <c r="BX60" s="87" t="s">
        <v>62</v>
      </c>
      <c r="BY60" s="87" t="s">
        <v>63</v>
      </c>
      <c r="BZ60" s="82" t="s">
        <v>52</v>
      </c>
      <c r="CA60" s="86" t="s">
        <v>53</v>
      </c>
      <c r="CB60" s="87" t="s">
        <v>54</v>
      </c>
      <c r="CC60" s="87" t="s">
        <v>55</v>
      </c>
      <c r="CD60" s="87" t="s">
        <v>56</v>
      </c>
      <c r="CE60" s="87" t="s">
        <v>57</v>
      </c>
      <c r="CF60" s="87" t="s">
        <v>58</v>
      </c>
      <c r="CG60" s="87" t="s">
        <v>59</v>
      </c>
      <c r="CH60" s="87" t="s">
        <v>60</v>
      </c>
      <c r="CI60" s="87" t="s">
        <v>61</v>
      </c>
      <c r="CJ60" s="87" t="s">
        <v>62</v>
      </c>
      <c r="CK60" s="87" t="s">
        <v>63</v>
      </c>
      <c r="CL60" s="87" t="s">
        <v>52</v>
      </c>
      <c r="CM60" s="87" t="s">
        <v>53</v>
      </c>
      <c r="CN60" s="87" t="s">
        <v>54</v>
      </c>
      <c r="CO60" s="87" t="s">
        <v>55</v>
      </c>
      <c r="CP60" s="87" t="s">
        <v>56</v>
      </c>
      <c r="CQ60" s="87" t="s">
        <v>57</v>
      </c>
      <c r="CR60" s="87" t="s">
        <v>58</v>
      </c>
      <c r="CS60" s="87" t="s">
        <v>59</v>
      </c>
      <c r="CT60" s="87" t="s">
        <v>60</v>
      </c>
      <c r="CU60" s="87" t="s">
        <v>61</v>
      </c>
      <c r="CV60" s="87" t="s">
        <v>62</v>
      </c>
      <c r="CW60" s="87" t="s">
        <v>63</v>
      </c>
      <c r="CX60" s="87" t="s">
        <v>52</v>
      </c>
      <c r="CY60" s="87" t="s">
        <v>53</v>
      </c>
      <c r="CZ60" s="87" t="s">
        <v>54</v>
      </c>
      <c r="DA60" s="87" t="s">
        <v>55</v>
      </c>
      <c r="DB60" s="87" t="s">
        <v>56</v>
      </c>
      <c r="DC60" s="87" t="s">
        <v>57</v>
      </c>
      <c r="DD60" s="87" t="s">
        <v>58</v>
      </c>
      <c r="DE60" s="87" t="s">
        <v>59</v>
      </c>
      <c r="DF60" s="87" t="s">
        <v>60</v>
      </c>
      <c r="DG60" s="87" t="s">
        <v>61</v>
      </c>
      <c r="DH60" s="87" t="s">
        <v>62</v>
      </c>
      <c r="DI60" s="87" t="s">
        <v>63</v>
      </c>
      <c r="DJ60" s="87" t="s">
        <v>52</v>
      </c>
      <c r="DK60" s="87" t="s">
        <v>53</v>
      </c>
      <c r="DL60" s="87" t="s">
        <v>54</v>
      </c>
      <c r="DM60" s="87" t="s">
        <v>55</v>
      </c>
      <c r="DN60" s="87" t="s">
        <v>56</v>
      </c>
      <c r="DO60" s="87" t="s">
        <v>57</v>
      </c>
      <c r="DP60" s="87" t="s">
        <v>58</v>
      </c>
      <c r="DQ60" s="87" t="s">
        <v>59</v>
      </c>
      <c r="DR60" s="87" t="s">
        <v>60</v>
      </c>
      <c r="DS60" s="87" t="s">
        <v>61</v>
      </c>
      <c r="DT60" s="87" t="s">
        <v>62</v>
      </c>
      <c r="DU60" s="87" t="s">
        <v>63</v>
      </c>
      <c r="DV60" s="87" t="s">
        <v>52</v>
      </c>
      <c r="DW60" s="87" t="s">
        <v>53</v>
      </c>
      <c r="DX60" s="87" t="s">
        <v>54</v>
      </c>
      <c r="DY60" s="87" t="s">
        <v>55</v>
      </c>
      <c r="DZ60" s="87" t="s">
        <v>56</v>
      </c>
      <c r="EA60" s="87" t="s">
        <v>57</v>
      </c>
      <c r="EB60" s="87" t="s">
        <v>58</v>
      </c>
      <c r="EC60" s="87" t="s">
        <v>59</v>
      </c>
      <c r="ED60" s="87" t="s">
        <v>60</v>
      </c>
      <c r="EE60" s="87" t="s">
        <v>61</v>
      </c>
      <c r="EF60" s="87" t="s">
        <v>62</v>
      </c>
      <c r="EG60" s="87" t="s">
        <v>63</v>
      </c>
      <c r="EH60" s="87" t="s">
        <v>52</v>
      </c>
      <c r="EI60" s="87" t="s">
        <v>53</v>
      </c>
      <c r="EJ60" s="87" t="s">
        <v>54</v>
      </c>
      <c r="EK60" s="87" t="s">
        <v>55</v>
      </c>
      <c r="EL60" s="87" t="s">
        <v>56</v>
      </c>
      <c r="EM60" s="87" t="s">
        <v>57</v>
      </c>
      <c r="EN60" s="87" t="s">
        <v>58</v>
      </c>
      <c r="EO60" s="87" t="s">
        <v>59</v>
      </c>
      <c r="EP60" s="87" t="s">
        <v>60</v>
      </c>
      <c r="EQ60" s="87" t="s">
        <v>61</v>
      </c>
      <c r="ER60" s="87" t="s">
        <v>62</v>
      </c>
      <c r="ES60" s="87" t="s">
        <v>63</v>
      </c>
      <c r="ET60" s="142"/>
      <c r="EU60" s="216" t="s">
        <v>2167</v>
      </c>
      <c r="EV60" s="217" t="s">
        <v>67</v>
      </c>
      <c r="EW60" s="215" t="s">
        <v>257</v>
      </c>
      <c r="EX60" s="153"/>
      <c r="EY60" s="153"/>
      <c r="EZ60" s="283" t="s">
        <v>2170</v>
      </c>
      <c r="FA60" s="283" t="s">
        <v>76</v>
      </c>
      <c r="FB60" s="283" t="s">
        <v>271</v>
      </c>
      <c r="FC60" s="142"/>
      <c r="FD60" s="142"/>
      <c r="FE60" s="189" t="s">
        <v>254</v>
      </c>
      <c r="FF60" s="190" t="s">
        <v>255</v>
      </c>
      <c r="FG60" s="190" t="s">
        <v>2169</v>
      </c>
      <c r="FH60" s="190" t="s">
        <v>259</v>
      </c>
      <c r="FI60" s="191" t="s">
        <v>260</v>
      </c>
      <c r="FJ60" s="142"/>
      <c r="FK60" s="142"/>
      <c r="FL60" s="142"/>
      <c r="FM60" s="142"/>
      <c r="FN60" s="142"/>
      <c r="FO60" s="142"/>
      <c r="FP60" s="142"/>
      <c r="FQ60" s="142"/>
      <c r="FR60" s="142"/>
      <c r="FS60" s="142"/>
      <c r="FT60" s="142" t="s">
        <v>66</v>
      </c>
      <c r="FU60" s="142" t="s">
        <v>67</v>
      </c>
    </row>
    <row r="61" spans="3:177" ht="15.75" thickBot="1">
      <c r="C61" s="39">
        <v>131.19999999999999</v>
      </c>
      <c r="D61" s="40">
        <v>134.9</v>
      </c>
      <c r="E61" s="40">
        <v>132.9</v>
      </c>
      <c r="F61" s="40">
        <v>138</v>
      </c>
      <c r="G61" s="40">
        <v>138.1</v>
      </c>
      <c r="H61" s="40">
        <v>138.69999999999999</v>
      </c>
      <c r="I61" s="41">
        <v>141.71510732023069</v>
      </c>
      <c r="J61" s="42">
        <v>141.71510732023069</v>
      </c>
      <c r="K61" s="42">
        <v>142.00268401518031</v>
      </c>
      <c r="L61" s="27">
        <v>141.81096621854724</v>
      </c>
      <c r="M61" s="27">
        <v>141.84291918465274</v>
      </c>
      <c r="N61" s="27">
        <v>141.8855231394601</v>
      </c>
      <c r="O61" s="65">
        <v>1</v>
      </c>
      <c r="P61" s="84" t="s">
        <v>1</v>
      </c>
      <c r="Q61" s="88">
        <v>0.48970000000000002</v>
      </c>
      <c r="R61" s="90">
        <v>128.20270014564647</v>
      </c>
      <c r="S61" s="91">
        <v>128.18066070998609</v>
      </c>
      <c r="T61" s="91">
        <v>129.25537359648519</v>
      </c>
      <c r="U61" s="91">
        <v>130.01497692254989</v>
      </c>
      <c r="V61" s="91">
        <v>130.2917746926461</v>
      </c>
      <c r="W61" s="91">
        <v>130.66761719178933</v>
      </c>
      <c r="X61" s="91">
        <v>130.78377258910388</v>
      </c>
      <c r="Y61" s="91">
        <v>131.70128840794345</v>
      </c>
      <c r="Z61" s="99">
        <v>134.32734716097809</v>
      </c>
      <c r="AA61" s="99">
        <v>134.8779923812701</v>
      </c>
      <c r="AB61" s="100">
        <v>134.01345348532516</v>
      </c>
      <c r="AC61" s="99">
        <v>137.16887109626799</v>
      </c>
      <c r="AD61" s="103">
        <v>134.09</v>
      </c>
      <c r="AE61" s="91">
        <v>135.25</v>
      </c>
      <c r="AF61" s="102">
        <v>135.01</v>
      </c>
      <c r="AG61" s="102">
        <v>136.57</v>
      </c>
      <c r="AH61" s="91">
        <v>136.52000000000001</v>
      </c>
      <c r="AI61" s="91">
        <v>137.57</v>
      </c>
      <c r="AJ61" s="91">
        <v>136.71</v>
      </c>
      <c r="AK61" s="91">
        <v>138.06</v>
      </c>
      <c r="AL61" s="99">
        <v>138.1</v>
      </c>
      <c r="AM61" s="112">
        <v>134.77000000000001</v>
      </c>
      <c r="AN61" s="113">
        <v>135.25</v>
      </c>
      <c r="AO61" s="112">
        <v>134.69999999999999</v>
      </c>
      <c r="AP61" s="95">
        <v>132.94999999999999</v>
      </c>
      <c r="AQ61" s="91">
        <v>134.88</v>
      </c>
      <c r="AR61" s="91">
        <v>134.94</v>
      </c>
      <c r="AS61" s="91">
        <v>136.9</v>
      </c>
      <c r="AT61" s="91">
        <v>138.19999999999999</v>
      </c>
      <c r="AU61" s="91">
        <v>137.5</v>
      </c>
      <c r="AV61" s="91">
        <v>136.32</v>
      </c>
      <c r="AW61" s="91">
        <v>140.86000000000001</v>
      </c>
      <c r="AX61" s="91">
        <v>140.79</v>
      </c>
      <c r="AY61" s="91">
        <v>140.43</v>
      </c>
      <c r="AZ61" s="91">
        <v>139.16999999999999</v>
      </c>
      <c r="BA61" s="91">
        <v>142.16999999999999</v>
      </c>
      <c r="BB61" s="95">
        <v>141.69999999999999</v>
      </c>
      <c r="BC61" s="91">
        <v>143.44</v>
      </c>
      <c r="BD61" s="91">
        <v>142.5</v>
      </c>
      <c r="BE61" s="91">
        <v>140.1</v>
      </c>
      <c r="BF61" s="91">
        <v>140.1</v>
      </c>
      <c r="BG61" s="91">
        <v>137.1</v>
      </c>
      <c r="BH61" s="91">
        <v>136</v>
      </c>
      <c r="BI61" s="91">
        <v>136.19999999999999</v>
      </c>
      <c r="BJ61" s="91">
        <v>138.1</v>
      </c>
      <c r="BK61" s="91">
        <v>141.6</v>
      </c>
      <c r="BL61" s="91">
        <v>142.5</v>
      </c>
      <c r="BM61" s="91">
        <v>144.4</v>
      </c>
      <c r="BN61" s="115">
        <v>145.11000000000001</v>
      </c>
      <c r="BO61" s="102">
        <v>147.38</v>
      </c>
      <c r="BP61" s="102">
        <v>147.84</v>
      </c>
      <c r="BQ61" s="91">
        <v>149.01</v>
      </c>
      <c r="BR61" s="91">
        <v>149.72</v>
      </c>
      <c r="BS61" s="91">
        <v>150.43</v>
      </c>
      <c r="BT61" s="91">
        <v>147.69999999999999</v>
      </c>
      <c r="BU61" s="91">
        <v>148.41</v>
      </c>
      <c r="BV61" s="91">
        <v>148.66999999999999</v>
      </c>
      <c r="BW61" s="91">
        <v>147.38999999999999</v>
      </c>
      <c r="BX61" s="91">
        <v>148.62</v>
      </c>
      <c r="BY61" s="91">
        <v>148.31</v>
      </c>
      <c r="BZ61" s="115">
        <v>146.19</v>
      </c>
      <c r="CA61" s="102">
        <v>144.62</v>
      </c>
      <c r="CB61" s="102">
        <v>142.65</v>
      </c>
      <c r="CC61" s="91">
        <v>140.85</v>
      </c>
      <c r="CD61" s="91">
        <v>140.57</v>
      </c>
      <c r="CE61" s="91">
        <v>137.01</v>
      </c>
      <c r="CF61" s="91">
        <v>135.66</v>
      </c>
      <c r="CG61" s="91">
        <v>137.06</v>
      </c>
      <c r="CH61" s="91">
        <v>138.47999999999999</v>
      </c>
      <c r="CI61" s="91">
        <v>138.35</v>
      </c>
      <c r="CJ61" s="91">
        <v>141.13</v>
      </c>
      <c r="CK61" s="91">
        <v>142.25</v>
      </c>
      <c r="CL61" s="109">
        <v>143.91999999999999</v>
      </c>
      <c r="CM61" s="102">
        <v>144.46</v>
      </c>
      <c r="CN61" s="102">
        <v>145.93</v>
      </c>
      <c r="CO61" s="146">
        <v>146.62</v>
      </c>
      <c r="CP61" s="91">
        <v>150.82</v>
      </c>
      <c r="CQ61" s="91">
        <v>149.88999999999999</v>
      </c>
      <c r="CR61" s="91">
        <v>150.86000000000001</v>
      </c>
      <c r="CS61" s="146">
        <v>152.33000000000001</v>
      </c>
      <c r="CT61" s="146">
        <v>151.02666666666667</v>
      </c>
      <c r="CU61" s="162">
        <v>152.11000000000001</v>
      </c>
      <c r="CV61" s="146">
        <v>152.04</v>
      </c>
      <c r="CW61" s="109">
        <v>150.84</v>
      </c>
      <c r="CX61" s="109">
        <v>150.71</v>
      </c>
      <c r="CY61" s="109">
        <v>150.18</v>
      </c>
      <c r="CZ61" s="109">
        <v>148.52000000000001</v>
      </c>
      <c r="DA61" s="109">
        <v>146.31</v>
      </c>
      <c r="DB61" s="109">
        <v>145.16999999999999</v>
      </c>
      <c r="DC61" s="109">
        <v>141.05000000000001</v>
      </c>
      <c r="DD61" s="109">
        <v>141.72</v>
      </c>
      <c r="DE61" s="109">
        <v>145.07</v>
      </c>
      <c r="DF61" s="109">
        <v>149.69</v>
      </c>
      <c r="DG61" s="109">
        <v>152.16999999999999</v>
      </c>
      <c r="DH61" s="109">
        <v>151.41999999999999</v>
      </c>
      <c r="DI61" s="109">
        <v>152.09</v>
      </c>
      <c r="DJ61" s="109">
        <v>152.86000000000001</v>
      </c>
      <c r="DK61" s="109">
        <v>152.30000000000001</v>
      </c>
      <c r="DL61" s="109">
        <v>152.19999999999999</v>
      </c>
      <c r="DM61" s="109">
        <v>151.91999999999999</v>
      </c>
      <c r="DN61" s="109">
        <v>151.47999999999999</v>
      </c>
      <c r="DO61" s="109">
        <v>151.06</v>
      </c>
      <c r="DP61" s="109">
        <v>151.19999999999999</v>
      </c>
      <c r="DQ61" s="109">
        <v>152.04</v>
      </c>
      <c r="DR61" s="109">
        <v>152.63</v>
      </c>
      <c r="DS61" s="109">
        <v>161.94999999999999</v>
      </c>
      <c r="DT61" s="109">
        <v>161.79</v>
      </c>
      <c r="DU61" s="109">
        <v>162.08000000000001</v>
      </c>
      <c r="DV61" s="109">
        <v>162.29</v>
      </c>
      <c r="DW61" s="109">
        <v>158.03</v>
      </c>
      <c r="DX61" s="109">
        <v>157.89750814437801</v>
      </c>
      <c r="DY61" s="109">
        <v>156.08110429999999</v>
      </c>
      <c r="DZ61" s="109">
        <v>156.89080949999999</v>
      </c>
      <c r="EA61" s="109">
        <v>155.06027940000001</v>
      </c>
      <c r="EB61" s="109">
        <v>155.70358039999999</v>
      </c>
      <c r="EC61" s="109">
        <v>155.90953830000001</v>
      </c>
      <c r="ED61" s="109">
        <v>156.42971990000001</v>
      </c>
      <c r="EE61" s="109">
        <v>157.1421981</v>
      </c>
      <c r="EF61" s="109">
        <v>157.88217779999999</v>
      </c>
      <c r="EG61" s="109">
        <v>158.19748640060399</v>
      </c>
      <c r="EH61" s="109">
        <v>158.7451696</v>
      </c>
      <c r="EI61" s="109">
        <v>159.27779670000001</v>
      </c>
      <c r="EJ61" s="109">
        <v>159.56509109999999</v>
      </c>
      <c r="EK61" s="109">
        <v>159.9109411</v>
      </c>
      <c r="EL61" s="109"/>
      <c r="EM61" s="109"/>
      <c r="EN61" s="109"/>
      <c r="EO61" s="109"/>
      <c r="EP61" s="109"/>
      <c r="EQ61" s="109"/>
      <c r="ER61" s="109"/>
      <c r="ES61" s="109"/>
      <c r="ET61" s="370"/>
      <c r="EU61" s="192">
        <f>EK61/EJ61-1</f>
        <v>2.1674540315541613E-3</v>
      </c>
      <c r="EV61" s="208">
        <f t="shared" ref="EV61:EV73" si="96">(EJ61-EI61)/$EI$73*Q61</f>
        <v>8.6774546794532068E-4</v>
      </c>
      <c r="EW61" s="358">
        <f>EV61/$EV$73*100</f>
        <v>60.222318255072935</v>
      </c>
      <c r="EX61" s="155"/>
      <c r="EY61" s="155"/>
      <c r="EZ61" s="287">
        <f>EK61/EG61-1</f>
        <v>1.0831112038386159E-2</v>
      </c>
      <c r="FA61" s="288">
        <f t="shared" ref="FA61:FA73" si="97">(EJ61-EG61)/$EG$73*Q61</f>
        <v>4.1524713248901075E-3</v>
      </c>
      <c r="FB61" s="287">
        <f>FA61/$FA$73</f>
        <v>0.61846198153121312</v>
      </c>
      <c r="FC61" s="154"/>
      <c r="FD61" s="155"/>
      <c r="FE61" s="201">
        <f>AVERAGE(DN61:DY61)</f>
        <v>156.54405103703149</v>
      </c>
      <c r="FF61" s="201">
        <f>AVERAGE(DZ61:EK61)</f>
        <v>157.55956569171698</v>
      </c>
      <c r="FG61" s="387">
        <f>FF61/FE61-1</f>
        <v>6.4870855708547559E-3</v>
      </c>
      <c r="FH61" s="376">
        <f t="shared" ref="FH61:FH72" si="98">(FF61-FE61)/$FE$73*Q61</f>
        <v>3.1224757008673086E-3</v>
      </c>
      <c r="FI61" s="377">
        <f>FH61/$FH$73*100</f>
        <v>31.997540270140849</v>
      </c>
      <c r="FJ61" s="265"/>
      <c r="FK61" s="265"/>
      <c r="FL61" s="6"/>
      <c r="FM61" s="291"/>
      <c r="FN61" s="141"/>
      <c r="FO61" s="6"/>
      <c r="FP61" s="6"/>
      <c r="FQ61" s="6"/>
      <c r="FR61" s="6"/>
    </row>
    <row r="62" spans="3:177" ht="15.75" thickBot="1">
      <c r="C62" s="39">
        <v>106.4</v>
      </c>
      <c r="D62" s="40">
        <v>106.4</v>
      </c>
      <c r="E62" s="40">
        <v>106.4</v>
      </c>
      <c r="F62" s="40">
        <v>106.4</v>
      </c>
      <c r="G62" s="40">
        <v>106.4</v>
      </c>
      <c r="H62" s="40">
        <v>106.4</v>
      </c>
      <c r="I62" s="41">
        <v>106.38621083036126</v>
      </c>
      <c r="J62" s="42">
        <v>106.38621083036126</v>
      </c>
      <c r="K62" s="42">
        <v>106.38621083036126</v>
      </c>
      <c r="L62" s="27">
        <v>106.38621083036126</v>
      </c>
      <c r="M62" s="27">
        <v>106.38621083036126</v>
      </c>
      <c r="N62" s="27">
        <v>106.38621083036126</v>
      </c>
      <c r="O62" s="66">
        <v>2</v>
      </c>
      <c r="P62" s="85" t="s">
        <v>2</v>
      </c>
      <c r="Q62" s="89">
        <v>0.1633</v>
      </c>
      <c r="R62" s="92">
        <v>111.59190487699935</v>
      </c>
      <c r="S62" s="91">
        <v>111.59190487699935</v>
      </c>
      <c r="T62" s="91">
        <v>109.47311374828072</v>
      </c>
      <c r="U62" s="91">
        <v>110.4210889564205</v>
      </c>
      <c r="V62" s="91">
        <v>111.19848830507362</v>
      </c>
      <c r="W62" s="91">
        <v>111.30155332437664</v>
      </c>
      <c r="X62" s="91">
        <v>113.74060100105424</v>
      </c>
      <c r="Y62" s="91">
        <v>113.74060100105424</v>
      </c>
      <c r="Z62" s="99">
        <v>113.18699750744942</v>
      </c>
      <c r="AA62" s="99">
        <v>114.69790384382098</v>
      </c>
      <c r="AB62" s="100">
        <v>116.92570730034372</v>
      </c>
      <c r="AC62" s="99">
        <v>116.27846293239975</v>
      </c>
      <c r="AD62" s="104">
        <v>115.77</v>
      </c>
      <c r="AE62" s="91">
        <v>116.69</v>
      </c>
      <c r="AF62" s="102">
        <v>114.98</v>
      </c>
      <c r="AG62" s="102">
        <v>115.28</v>
      </c>
      <c r="AH62" s="91">
        <v>115.28</v>
      </c>
      <c r="AI62" s="91">
        <v>115.06</v>
      </c>
      <c r="AJ62" s="91">
        <v>115.24</v>
      </c>
      <c r="AK62" s="91">
        <v>115.35</v>
      </c>
      <c r="AL62" s="99">
        <v>115.19</v>
      </c>
      <c r="AM62" s="99">
        <v>114.96</v>
      </c>
      <c r="AN62" s="100">
        <v>114.92</v>
      </c>
      <c r="AO62" s="99">
        <v>115.1</v>
      </c>
      <c r="AP62" s="96">
        <v>115.71</v>
      </c>
      <c r="AQ62" s="91">
        <v>115.7</v>
      </c>
      <c r="AR62" s="91">
        <v>115.7</v>
      </c>
      <c r="AS62" s="91">
        <v>116.9</v>
      </c>
      <c r="AT62" s="91">
        <v>117.8</v>
      </c>
      <c r="AU62" s="91">
        <v>118.9</v>
      </c>
      <c r="AV62" s="91">
        <v>115.94</v>
      </c>
      <c r="AW62" s="91">
        <v>121.21</v>
      </c>
      <c r="AX62" s="91">
        <v>119.71</v>
      </c>
      <c r="AY62" s="91">
        <v>120.58</v>
      </c>
      <c r="AZ62" s="91">
        <v>120.6</v>
      </c>
      <c r="BA62" s="91">
        <v>120.65</v>
      </c>
      <c r="BB62" s="96">
        <v>120.5</v>
      </c>
      <c r="BC62" s="91">
        <v>120.38</v>
      </c>
      <c r="BD62" s="91">
        <v>121.12</v>
      </c>
      <c r="BE62" s="91">
        <v>120.9</v>
      </c>
      <c r="BF62" s="91">
        <v>121.6</v>
      </c>
      <c r="BG62" s="91">
        <v>121.8</v>
      </c>
      <c r="BH62" s="91">
        <v>123.5</v>
      </c>
      <c r="BI62" s="91">
        <v>127.6</v>
      </c>
      <c r="BJ62" s="91">
        <v>129</v>
      </c>
      <c r="BK62" s="91">
        <v>131</v>
      </c>
      <c r="BL62" s="91">
        <v>131.9</v>
      </c>
      <c r="BM62" s="91">
        <v>132.5</v>
      </c>
      <c r="BN62" s="102">
        <v>134.58000000000001</v>
      </c>
      <c r="BO62" s="102">
        <v>135.21</v>
      </c>
      <c r="BP62" s="102">
        <v>135.51</v>
      </c>
      <c r="BQ62" s="91">
        <v>134.69999999999999</v>
      </c>
      <c r="BR62" s="91">
        <v>137.12</v>
      </c>
      <c r="BS62" s="91">
        <v>136.46</v>
      </c>
      <c r="BT62" s="91">
        <v>135.96</v>
      </c>
      <c r="BU62" s="91">
        <v>136.5</v>
      </c>
      <c r="BV62" s="91">
        <v>136.31</v>
      </c>
      <c r="BW62" s="91">
        <v>136.69999999999999</v>
      </c>
      <c r="BX62" s="91">
        <v>136.80000000000001</v>
      </c>
      <c r="BY62" s="91">
        <v>137.44999999999999</v>
      </c>
      <c r="BZ62" s="102">
        <v>136.41</v>
      </c>
      <c r="CA62" s="102">
        <v>137.55000000000001</v>
      </c>
      <c r="CB62" s="102">
        <v>136.81</v>
      </c>
      <c r="CC62" s="91">
        <v>136.72999999999999</v>
      </c>
      <c r="CD62" s="91">
        <v>136.38</v>
      </c>
      <c r="CE62" s="91">
        <v>137.13999999999999</v>
      </c>
      <c r="CF62" s="91">
        <v>137.5</v>
      </c>
      <c r="CG62" s="91">
        <v>137.38</v>
      </c>
      <c r="CH62" s="91">
        <v>138.35</v>
      </c>
      <c r="CI62" s="91">
        <v>139.08000000000001</v>
      </c>
      <c r="CJ62" s="91">
        <v>139.36000000000001</v>
      </c>
      <c r="CK62" s="91">
        <v>139.68</v>
      </c>
      <c r="CL62" s="139">
        <v>141.69999999999999</v>
      </c>
      <c r="CM62" s="102">
        <v>141.37</v>
      </c>
      <c r="CN62" s="102">
        <v>141.31</v>
      </c>
      <c r="CO62" s="146">
        <v>143.94</v>
      </c>
      <c r="CP62" s="91">
        <v>144.44</v>
      </c>
      <c r="CQ62" s="91">
        <v>143.56</v>
      </c>
      <c r="CR62" s="91">
        <v>141.83000000000001</v>
      </c>
      <c r="CS62" s="146">
        <v>142.13999999999999</v>
      </c>
      <c r="CT62" s="162">
        <v>142.51</v>
      </c>
      <c r="CU62" s="146">
        <v>144.99</v>
      </c>
      <c r="CV62" s="146">
        <v>149.27000000000001</v>
      </c>
      <c r="CW62" s="109">
        <v>150.01</v>
      </c>
      <c r="CX62" s="109">
        <v>148.72999999999999</v>
      </c>
      <c r="CY62" s="109">
        <v>148.93</v>
      </c>
      <c r="CZ62" s="109">
        <v>148.97</v>
      </c>
      <c r="DA62" s="109">
        <v>147.80000000000001</v>
      </c>
      <c r="DB62" s="109">
        <v>148.21</v>
      </c>
      <c r="DC62" s="109">
        <v>144.05000000000001</v>
      </c>
      <c r="DD62" s="109">
        <v>140.09</v>
      </c>
      <c r="DE62" s="109">
        <v>139.07</v>
      </c>
      <c r="DF62" s="109">
        <v>137.91</v>
      </c>
      <c r="DG62" s="109">
        <v>141.22</v>
      </c>
      <c r="DH62" s="109">
        <v>141.94999999999999</v>
      </c>
      <c r="DI62" s="109">
        <v>144.69999999999999</v>
      </c>
      <c r="DJ62" s="109">
        <v>144.02000000000001</v>
      </c>
      <c r="DK62" s="109">
        <v>144.78</v>
      </c>
      <c r="DL62" s="109">
        <v>146.62</v>
      </c>
      <c r="DM62" s="109">
        <v>147.4</v>
      </c>
      <c r="DN62" s="109">
        <v>149.43</v>
      </c>
      <c r="DO62" s="109">
        <v>150.63999999999999</v>
      </c>
      <c r="DP62" s="109">
        <v>150.93</v>
      </c>
      <c r="DQ62" s="109">
        <v>151.94999999999999</v>
      </c>
      <c r="DR62" s="109">
        <v>151.82</v>
      </c>
      <c r="DS62" s="109">
        <v>151.59</v>
      </c>
      <c r="DT62" s="109">
        <v>153.72999999999999</v>
      </c>
      <c r="DU62" s="109">
        <v>152.76</v>
      </c>
      <c r="DV62" s="109">
        <v>149.06</v>
      </c>
      <c r="DW62" s="109">
        <v>148.05000000000001</v>
      </c>
      <c r="DX62" s="109">
        <v>151.53040885925199</v>
      </c>
      <c r="DY62" s="109">
        <v>152.55870820000001</v>
      </c>
      <c r="DZ62" s="109">
        <v>152.08873750000001</v>
      </c>
      <c r="EA62" s="109">
        <v>153.8293362</v>
      </c>
      <c r="EB62" s="109">
        <v>153.48349809999999</v>
      </c>
      <c r="EC62" s="109">
        <v>153.91819480000001</v>
      </c>
      <c r="ED62" s="109">
        <v>153.97399659999999</v>
      </c>
      <c r="EE62" s="109">
        <v>154.17183639999999</v>
      </c>
      <c r="EF62" s="109">
        <v>154.81156110000001</v>
      </c>
      <c r="EG62" s="109">
        <v>155.50664663314799</v>
      </c>
      <c r="EH62" s="109">
        <v>156.1828017</v>
      </c>
      <c r="EI62" s="109">
        <v>156.3695788</v>
      </c>
      <c r="EJ62" s="109">
        <v>156.60339590000001</v>
      </c>
      <c r="EK62" s="109">
        <v>156.81352620000001</v>
      </c>
      <c r="EL62" s="109"/>
      <c r="EM62" s="109"/>
      <c r="EN62" s="109"/>
      <c r="EO62" s="109"/>
      <c r="EP62" s="109"/>
      <c r="EQ62" s="109"/>
      <c r="ER62" s="109"/>
      <c r="ES62" s="109"/>
      <c r="ET62" s="370"/>
      <c r="EU62" s="192">
        <f t="shared" ref="EU62:EU73" si="99">EK62/EJ62-1</f>
        <v>1.3417991276138963E-3</v>
      </c>
      <c r="EV62" s="208">
        <f t="shared" si="96"/>
        <v>2.3550359648893002E-4</v>
      </c>
      <c r="EW62" s="358">
        <f>EV62/$EV$73*100</f>
        <v>16.344162040457132</v>
      </c>
      <c r="EX62" s="155"/>
      <c r="EY62" s="155"/>
      <c r="EZ62" s="287">
        <f t="shared" ref="EZ62:EZ73" si="100">EK62/EG62-1</f>
        <v>8.4040109869711888E-3</v>
      </c>
      <c r="FA62" s="288">
        <f t="shared" si="97"/>
        <v>1.1104768035298132E-3</v>
      </c>
      <c r="FB62" s="287">
        <f t="shared" ref="FB62:FB72" si="101">FA62/$FA$73</f>
        <v>0.16539251703891569</v>
      </c>
      <c r="FC62" s="154"/>
      <c r="FD62" s="155"/>
      <c r="FE62" s="201">
        <f t="shared" ref="FE62:FE73" si="102">AVERAGE(DN62:DY62)</f>
        <v>151.17075975493765</v>
      </c>
      <c r="FF62" s="201">
        <f t="shared" ref="FF62:FF73" si="103">AVERAGE(DZ62:EK62)</f>
        <v>154.81275916109567</v>
      </c>
      <c r="FG62" s="387">
        <f t="shared" ref="FG62:FG68" si="104">FF62/FE62-1</f>
        <v>2.4091956751835175E-2</v>
      </c>
      <c r="FH62" s="376">
        <f t="shared" si="98"/>
        <v>3.7342967247656418E-3</v>
      </c>
      <c r="FI62" s="377">
        <f t="shared" ref="FI62:FI72" si="105">FH62/$FH$73*100</f>
        <v>38.267170437276505</v>
      </c>
      <c r="FJ62" s="265"/>
      <c r="FK62" s="265"/>
      <c r="FL62" s="6"/>
      <c r="FM62" s="291"/>
      <c r="FN62" s="141"/>
      <c r="FO62" s="6"/>
      <c r="FP62" s="6"/>
      <c r="FQ62" s="6"/>
      <c r="FR62" s="6"/>
    </row>
    <row r="63" spans="3:177" ht="15.75" thickBot="1">
      <c r="C63" s="39">
        <v>113.1</v>
      </c>
      <c r="D63" s="40">
        <v>113.1</v>
      </c>
      <c r="E63" s="40">
        <v>113.1</v>
      </c>
      <c r="F63" s="40">
        <v>113.1</v>
      </c>
      <c r="G63" s="40">
        <v>113.1</v>
      </c>
      <c r="H63" s="40">
        <v>113.1</v>
      </c>
      <c r="I63" s="41">
        <v>113.13228144488694</v>
      </c>
      <c r="J63" s="42">
        <v>113.13228144488694</v>
      </c>
      <c r="K63" s="42">
        <v>113.13228144488694</v>
      </c>
      <c r="L63" s="27">
        <v>113.13228144488694</v>
      </c>
      <c r="M63" s="27">
        <v>113.13228144488694</v>
      </c>
      <c r="N63" s="27">
        <v>113.13228144488694</v>
      </c>
      <c r="O63" s="66">
        <v>3</v>
      </c>
      <c r="P63" s="85" t="s">
        <v>3</v>
      </c>
      <c r="Q63" s="89">
        <v>3.5900000000000001E-2</v>
      </c>
      <c r="R63" s="92">
        <v>124.41168326077923</v>
      </c>
      <c r="S63" s="91">
        <v>124.41168326077923</v>
      </c>
      <c r="T63" s="91">
        <v>124.41168326077923</v>
      </c>
      <c r="U63" s="91">
        <v>117.29687608713019</v>
      </c>
      <c r="V63" s="91">
        <v>117.29687608713019</v>
      </c>
      <c r="W63" s="91">
        <v>117.29687608713019</v>
      </c>
      <c r="X63" s="91">
        <v>118.76151724393432</v>
      </c>
      <c r="Y63" s="91">
        <v>118.76151724393432</v>
      </c>
      <c r="Z63" s="99">
        <v>118.76151724393432</v>
      </c>
      <c r="AA63" s="99">
        <v>118.65675505528259</v>
      </c>
      <c r="AB63" s="100">
        <v>118.65675505528259</v>
      </c>
      <c r="AC63" s="99">
        <v>118.65675505528259</v>
      </c>
      <c r="AD63" s="104">
        <v>117.61</v>
      </c>
      <c r="AE63" s="91">
        <v>118.77</v>
      </c>
      <c r="AF63" s="102">
        <v>120.24</v>
      </c>
      <c r="AG63" s="91">
        <v>120.46</v>
      </c>
      <c r="AH63" s="91">
        <v>120.46</v>
      </c>
      <c r="AI63" s="91">
        <v>120.46</v>
      </c>
      <c r="AJ63" s="91">
        <v>123.12</v>
      </c>
      <c r="AK63" s="91">
        <v>123.48</v>
      </c>
      <c r="AL63" s="99">
        <v>123.4</v>
      </c>
      <c r="AM63" s="99">
        <v>124.43</v>
      </c>
      <c r="AN63" s="100">
        <v>123.74</v>
      </c>
      <c r="AO63" s="99">
        <v>124.38</v>
      </c>
      <c r="AP63" s="96">
        <v>122.26</v>
      </c>
      <c r="AQ63" s="91">
        <v>123.4</v>
      </c>
      <c r="AR63" s="91">
        <v>123.4</v>
      </c>
      <c r="AS63" s="91">
        <v>124.42</v>
      </c>
      <c r="AT63" s="91">
        <v>124.43</v>
      </c>
      <c r="AU63" s="91">
        <v>124.43</v>
      </c>
      <c r="AV63" s="91">
        <v>124.23</v>
      </c>
      <c r="AW63" s="91">
        <v>126.35</v>
      </c>
      <c r="AX63" s="91">
        <v>126.27</v>
      </c>
      <c r="AY63" s="91">
        <v>126.31</v>
      </c>
      <c r="AZ63" s="91">
        <v>126.31</v>
      </c>
      <c r="BA63" s="91">
        <v>129.13999999999999</v>
      </c>
      <c r="BB63" s="96">
        <v>130.16999999999999</v>
      </c>
      <c r="BC63" s="91">
        <v>130.09</v>
      </c>
      <c r="BD63" s="91">
        <v>130.09</v>
      </c>
      <c r="BE63" s="91">
        <v>129</v>
      </c>
      <c r="BF63" s="91">
        <v>129</v>
      </c>
      <c r="BG63" s="91">
        <v>129</v>
      </c>
      <c r="BH63" s="91">
        <v>129.30000000000001</v>
      </c>
      <c r="BI63" s="91">
        <v>129.30000000000001</v>
      </c>
      <c r="BJ63" s="91">
        <v>129.1</v>
      </c>
      <c r="BK63" s="91">
        <v>131.19999999999999</v>
      </c>
      <c r="BL63" s="91">
        <v>131.6</v>
      </c>
      <c r="BM63" s="91">
        <v>132.80000000000001</v>
      </c>
      <c r="BN63" s="102">
        <v>132.87</v>
      </c>
      <c r="BO63" s="102">
        <v>132.87</v>
      </c>
      <c r="BP63" s="102">
        <v>132.87</v>
      </c>
      <c r="BQ63" s="91">
        <v>132.99</v>
      </c>
      <c r="BR63" s="91">
        <v>132.99</v>
      </c>
      <c r="BS63" s="91">
        <v>132.99</v>
      </c>
      <c r="BT63" s="91">
        <v>132.99</v>
      </c>
      <c r="BU63" s="91">
        <v>132.99</v>
      </c>
      <c r="BV63" s="91">
        <v>133.1</v>
      </c>
      <c r="BW63" s="91">
        <v>133.30000000000001</v>
      </c>
      <c r="BX63" s="91">
        <v>133.30000000000001</v>
      </c>
      <c r="BY63" s="91">
        <v>133.30000000000001</v>
      </c>
      <c r="BZ63" s="102">
        <v>133.53</v>
      </c>
      <c r="CA63" s="102">
        <v>133.53</v>
      </c>
      <c r="CB63" s="102">
        <v>133.53</v>
      </c>
      <c r="CC63" s="91">
        <v>133.83000000000001</v>
      </c>
      <c r="CD63" s="91">
        <v>133.83000000000001</v>
      </c>
      <c r="CE63" s="91">
        <v>133.83000000000001</v>
      </c>
      <c r="CF63" s="91">
        <v>133.53</v>
      </c>
      <c r="CG63" s="91">
        <v>133.53</v>
      </c>
      <c r="CH63" s="91">
        <v>133.5</v>
      </c>
      <c r="CI63" s="91">
        <v>133.69</v>
      </c>
      <c r="CJ63" s="91">
        <v>134.91</v>
      </c>
      <c r="CK63" s="91">
        <v>136.07</v>
      </c>
      <c r="CL63" s="138">
        <v>138.46</v>
      </c>
      <c r="CM63" s="102">
        <v>138.46</v>
      </c>
      <c r="CN63" s="91">
        <v>138.46</v>
      </c>
      <c r="CO63" s="146">
        <v>138.46</v>
      </c>
      <c r="CP63" s="91">
        <v>138.78</v>
      </c>
      <c r="CQ63" s="91">
        <v>138.81</v>
      </c>
      <c r="CR63" s="91">
        <v>139.06</v>
      </c>
      <c r="CS63" s="146">
        <v>139.04</v>
      </c>
      <c r="CT63" s="146">
        <v>139.04</v>
      </c>
      <c r="CU63" s="162">
        <v>138.38999999999999</v>
      </c>
      <c r="CV63" s="146">
        <v>138.43</v>
      </c>
      <c r="CW63" s="109">
        <v>138.43</v>
      </c>
      <c r="CX63" s="109">
        <v>139.38999999999999</v>
      </c>
      <c r="CY63" s="109">
        <v>140.94</v>
      </c>
      <c r="CZ63" s="109">
        <v>141.47</v>
      </c>
      <c r="DA63" s="109">
        <v>141.61000000000001</v>
      </c>
      <c r="DB63" s="109">
        <v>141.61000000000001</v>
      </c>
      <c r="DC63" s="109">
        <v>136.47</v>
      </c>
      <c r="DD63" s="109">
        <v>141.27000000000001</v>
      </c>
      <c r="DE63" s="109">
        <v>141.27000000000001</v>
      </c>
      <c r="DF63" s="109">
        <v>138.09</v>
      </c>
      <c r="DG63" s="109">
        <v>137.22999999999999</v>
      </c>
      <c r="DH63" s="109">
        <v>137.82</v>
      </c>
      <c r="DI63" s="109">
        <v>137.49</v>
      </c>
      <c r="DJ63" s="109">
        <v>139.04</v>
      </c>
      <c r="DK63" s="109">
        <v>138.76</v>
      </c>
      <c r="DL63" s="109">
        <v>139.43</v>
      </c>
      <c r="DM63" s="109">
        <v>139.4</v>
      </c>
      <c r="DN63" s="109">
        <v>141.61000000000001</v>
      </c>
      <c r="DO63" s="109">
        <v>141.84</v>
      </c>
      <c r="DP63" s="109">
        <v>141.22</v>
      </c>
      <c r="DQ63" s="109">
        <v>141.41999999999999</v>
      </c>
      <c r="DR63" s="109">
        <v>141.07</v>
      </c>
      <c r="DS63" s="109">
        <v>140.52000000000001</v>
      </c>
      <c r="DT63" s="109">
        <v>140.18</v>
      </c>
      <c r="DU63" s="109">
        <v>140.01</v>
      </c>
      <c r="DV63" s="109">
        <v>139.75</v>
      </c>
      <c r="DW63" s="109">
        <v>139.69</v>
      </c>
      <c r="DX63" s="109">
        <v>138.71569633483799</v>
      </c>
      <c r="DY63" s="109">
        <v>139.91029259999999</v>
      </c>
      <c r="DZ63" s="109">
        <v>139.353025</v>
      </c>
      <c r="EA63" s="109">
        <v>139.06315570000001</v>
      </c>
      <c r="EB63" s="109">
        <v>138.90982869999999</v>
      </c>
      <c r="EC63" s="109">
        <v>139.73840480000001</v>
      </c>
      <c r="ED63" s="109">
        <v>139.1543388</v>
      </c>
      <c r="EE63" s="109">
        <v>136.9924068</v>
      </c>
      <c r="EF63" s="109">
        <v>137.84309630000001</v>
      </c>
      <c r="EG63" s="109">
        <v>137.97098398208601</v>
      </c>
      <c r="EH63" s="109">
        <v>139.10080189999999</v>
      </c>
      <c r="EI63" s="109">
        <v>139.36991689999999</v>
      </c>
      <c r="EJ63" s="109">
        <v>140.16590120000001</v>
      </c>
      <c r="EK63" s="109">
        <v>139.62388039999999</v>
      </c>
      <c r="EL63" s="109"/>
      <c r="EM63" s="109"/>
      <c r="EN63" s="109"/>
      <c r="EO63" s="109"/>
      <c r="EP63" s="109"/>
      <c r="EQ63" s="109"/>
      <c r="ER63" s="109"/>
      <c r="ES63" s="109"/>
      <c r="ET63" s="370"/>
      <c r="EU63" s="192">
        <f t="shared" si="99"/>
        <v>-3.8669947209672983E-3</v>
      </c>
      <c r="EV63" s="208">
        <f t="shared" si="96"/>
        <v>1.7625199430002457E-4</v>
      </c>
      <c r="EW63" s="358">
        <f t="shared" ref="EW63:EW72" si="106">EV63/$EV$73*100</f>
        <v>12.232047398599862</v>
      </c>
      <c r="EX63" s="155"/>
      <c r="EY63" s="155"/>
      <c r="EZ63" s="287">
        <f t="shared" si="100"/>
        <v>1.1980029207652843E-2</v>
      </c>
      <c r="FA63" s="288">
        <f t="shared" si="97"/>
        <v>4.8857197020780064E-4</v>
      </c>
      <c r="FB63" s="287">
        <f t="shared" si="101"/>
        <v>7.2767074152720781E-2</v>
      </c>
      <c r="FC63" s="154"/>
      <c r="FD63" s="155"/>
      <c r="FE63" s="201">
        <f t="shared" si="102"/>
        <v>140.49466574456986</v>
      </c>
      <c r="FF63" s="201">
        <f t="shared" si="103"/>
        <v>138.94047837350718</v>
      </c>
      <c r="FG63" s="279">
        <f t="shared" si="104"/>
        <v>-1.1062251814515922E-2</v>
      </c>
      <c r="FH63" s="376">
        <f t="shared" si="98"/>
        <v>-3.5033263257485873E-4</v>
      </c>
      <c r="FI63" s="282">
        <f t="shared" si="105"/>
        <v>-3.5900303453585996</v>
      </c>
      <c r="FJ63" s="265"/>
      <c r="FK63" s="265"/>
      <c r="FL63" s="6"/>
      <c r="FM63" s="291"/>
      <c r="FN63" s="141"/>
      <c r="FO63" s="6"/>
      <c r="FP63" s="6"/>
      <c r="FQ63" s="6"/>
      <c r="FR63" s="6"/>
    </row>
    <row r="64" spans="3:177" ht="15.75" thickBot="1">
      <c r="C64" s="39">
        <v>105.2</v>
      </c>
      <c r="D64" s="40">
        <v>105.2</v>
      </c>
      <c r="E64" s="40">
        <v>105.2</v>
      </c>
      <c r="F64" s="40">
        <v>105.2</v>
      </c>
      <c r="G64" s="40">
        <v>105.2</v>
      </c>
      <c r="H64" s="40">
        <v>105.2</v>
      </c>
      <c r="I64" s="41">
        <v>105.19451942021226</v>
      </c>
      <c r="J64" s="42">
        <v>105.19451942021226</v>
      </c>
      <c r="K64" s="42">
        <v>105.19451942021226</v>
      </c>
      <c r="L64" s="27">
        <v>105.19451942021226</v>
      </c>
      <c r="M64" s="27">
        <v>105.19451942021226</v>
      </c>
      <c r="N64" s="27">
        <v>105.19451942021226</v>
      </c>
      <c r="O64" s="66">
        <v>4</v>
      </c>
      <c r="P64" s="85" t="s">
        <v>4</v>
      </c>
      <c r="Q64" s="89">
        <v>2.5899999999999999E-2</v>
      </c>
      <c r="R64" s="92">
        <v>104.10524161395</v>
      </c>
      <c r="S64" s="91">
        <v>104.10524161395</v>
      </c>
      <c r="T64" s="91">
        <v>104.10524161395</v>
      </c>
      <c r="U64" s="91">
        <v>104.16941145515125</v>
      </c>
      <c r="V64" s="91">
        <v>104.16941145515125</v>
      </c>
      <c r="W64" s="91">
        <v>104.16941145515125</v>
      </c>
      <c r="X64" s="91">
        <v>102.54181660394337</v>
      </c>
      <c r="Y64" s="91">
        <v>102.54181660394337</v>
      </c>
      <c r="Z64" s="99">
        <v>102.30446888878265</v>
      </c>
      <c r="AA64" s="99">
        <v>102.28842642848235</v>
      </c>
      <c r="AB64" s="100">
        <v>102.28842642848235</v>
      </c>
      <c r="AC64" s="99">
        <v>102.28842642848235</v>
      </c>
      <c r="AD64" s="104">
        <v>102.15</v>
      </c>
      <c r="AE64" s="91">
        <v>102.4</v>
      </c>
      <c r="AF64" s="102">
        <v>102.65</v>
      </c>
      <c r="AG64" s="91">
        <v>102.04</v>
      </c>
      <c r="AH64" s="91">
        <v>102.04</v>
      </c>
      <c r="AI64" s="91">
        <v>102.04</v>
      </c>
      <c r="AJ64" s="91">
        <v>103.02</v>
      </c>
      <c r="AK64" s="91">
        <v>102.97</v>
      </c>
      <c r="AL64" s="99">
        <v>102.97</v>
      </c>
      <c r="AM64" s="99">
        <v>102.97</v>
      </c>
      <c r="AN64" s="100">
        <v>102.97</v>
      </c>
      <c r="AO64" s="99">
        <v>102.88</v>
      </c>
      <c r="AP64" s="96">
        <v>102.06</v>
      </c>
      <c r="AQ64" s="91">
        <v>102.13</v>
      </c>
      <c r="AR64" s="91">
        <v>102.13</v>
      </c>
      <c r="AS64" s="91">
        <v>102.14</v>
      </c>
      <c r="AT64" s="91">
        <v>102.13</v>
      </c>
      <c r="AU64" s="91">
        <v>102.1</v>
      </c>
      <c r="AV64" s="91">
        <v>101.16</v>
      </c>
      <c r="AW64" s="91">
        <v>102.91</v>
      </c>
      <c r="AX64" s="91">
        <v>102.91</v>
      </c>
      <c r="AY64" s="91">
        <v>102.86</v>
      </c>
      <c r="AZ64" s="91">
        <v>102.62</v>
      </c>
      <c r="BA64" s="91">
        <v>103.36</v>
      </c>
      <c r="BB64" s="96">
        <v>102.85</v>
      </c>
      <c r="BC64" s="91">
        <v>102.85</v>
      </c>
      <c r="BD64" s="91">
        <v>101.69</v>
      </c>
      <c r="BE64" s="91">
        <v>101.8</v>
      </c>
      <c r="BF64" s="91">
        <v>101.7</v>
      </c>
      <c r="BG64" s="91">
        <v>101.4</v>
      </c>
      <c r="BH64" s="91">
        <v>101.9</v>
      </c>
      <c r="BI64" s="91">
        <v>101.5</v>
      </c>
      <c r="BJ64" s="91">
        <v>101.4</v>
      </c>
      <c r="BK64" s="91">
        <v>103.3</v>
      </c>
      <c r="BL64" s="91">
        <v>103.6</v>
      </c>
      <c r="BM64" s="91">
        <v>103.9</v>
      </c>
      <c r="BN64" s="102">
        <v>104.92</v>
      </c>
      <c r="BO64" s="102">
        <v>104.27</v>
      </c>
      <c r="BP64" s="102">
        <v>104.92</v>
      </c>
      <c r="BQ64" s="91">
        <v>113.88</v>
      </c>
      <c r="BR64" s="91">
        <v>114.06</v>
      </c>
      <c r="BS64" s="91">
        <v>114.06</v>
      </c>
      <c r="BT64" s="91">
        <v>114.88</v>
      </c>
      <c r="BU64" s="91">
        <v>114.88</v>
      </c>
      <c r="BV64" s="91">
        <v>114.64</v>
      </c>
      <c r="BW64" s="91">
        <v>114.64</v>
      </c>
      <c r="BX64" s="91">
        <v>114.64</v>
      </c>
      <c r="BY64" s="91">
        <v>114.18</v>
      </c>
      <c r="BZ64" s="102">
        <v>114.74</v>
      </c>
      <c r="CA64" s="102">
        <v>114.87</v>
      </c>
      <c r="CB64" s="102">
        <v>114.99</v>
      </c>
      <c r="CC64" s="91">
        <v>116.9</v>
      </c>
      <c r="CD64" s="91">
        <v>116.9</v>
      </c>
      <c r="CE64" s="91">
        <v>116.9</v>
      </c>
      <c r="CF64" s="91">
        <v>117.05</v>
      </c>
      <c r="CG64" s="91">
        <v>117.05</v>
      </c>
      <c r="CH64" s="91">
        <v>117.05</v>
      </c>
      <c r="CI64" s="91">
        <v>117.08</v>
      </c>
      <c r="CJ64" s="91">
        <v>117.08</v>
      </c>
      <c r="CK64" s="91">
        <v>117.08</v>
      </c>
      <c r="CL64" s="109">
        <v>118.24</v>
      </c>
      <c r="CM64" s="102">
        <v>118.24</v>
      </c>
      <c r="CN64" s="91">
        <v>118.24</v>
      </c>
      <c r="CO64" s="146">
        <v>118.24</v>
      </c>
      <c r="CP64" s="91">
        <v>121.05</v>
      </c>
      <c r="CQ64" s="91">
        <v>122.4</v>
      </c>
      <c r="CR64" s="91">
        <v>122.16</v>
      </c>
      <c r="CS64" s="146">
        <v>122.01</v>
      </c>
      <c r="CT64" s="162">
        <v>122.19</v>
      </c>
      <c r="CU64" s="146">
        <v>123.74</v>
      </c>
      <c r="CV64" s="146">
        <v>125.69</v>
      </c>
      <c r="CW64" s="109">
        <v>125.69</v>
      </c>
      <c r="CX64" s="109">
        <v>125.26</v>
      </c>
      <c r="CY64" s="109">
        <v>126.53</v>
      </c>
      <c r="CZ64" s="109">
        <v>128.54</v>
      </c>
      <c r="DA64" s="109">
        <v>130.22999999999999</v>
      </c>
      <c r="DB64" s="109">
        <v>131.88999999999999</v>
      </c>
      <c r="DC64" s="109">
        <v>130.62</v>
      </c>
      <c r="DD64" s="109">
        <v>130.62</v>
      </c>
      <c r="DE64" s="109">
        <v>130.62</v>
      </c>
      <c r="DF64" s="109">
        <v>130.61000000000001</v>
      </c>
      <c r="DG64" s="109">
        <v>131.21</v>
      </c>
      <c r="DH64" s="109">
        <v>132.36000000000001</v>
      </c>
      <c r="DI64" s="109">
        <v>132.36000000000001</v>
      </c>
      <c r="DJ64" s="109">
        <v>134.5</v>
      </c>
      <c r="DK64" s="109">
        <v>134.49</v>
      </c>
      <c r="DL64" s="109">
        <v>134.37</v>
      </c>
      <c r="DM64" s="109">
        <v>133.77000000000001</v>
      </c>
      <c r="DN64" s="109">
        <v>132.52000000000001</v>
      </c>
      <c r="DO64" s="109">
        <v>132.74</v>
      </c>
      <c r="DP64" s="109">
        <v>133.41</v>
      </c>
      <c r="DQ64" s="109">
        <v>136.07</v>
      </c>
      <c r="DR64" s="109">
        <v>135.93</v>
      </c>
      <c r="DS64" s="109">
        <v>136.05000000000001</v>
      </c>
      <c r="DT64" s="109">
        <v>135.93</v>
      </c>
      <c r="DU64" s="109">
        <v>135.93</v>
      </c>
      <c r="DV64" s="109">
        <v>135.02000000000001</v>
      </c>
      <c r="DW64" s="109">
        <v>134.88</v>
      </c>
      <c r="DX64" s="109">
        <v>133.36855173110899</v>
      </c>
      <c r="DY64" s="109">
        <v>132.94974569999999</v>
      </c>
      <c r="DZ64" s="109">
        <v>132.18175170000001</v>
      </c>
      <c r="EA64" s="109">
        <v>132.01199769999999</v>
      </c>
      <c r="EB64" s="109">
        <v>131.9083095</v>
      </c>
      <c r="EC64" s="109">
        <v>132.12454320000001</v>
      </c>
      <c r="ED64" s="109">
        <v>131.90567490000001</v>
      </c>
      <c r="EE64" s="109">
        <v>131.3533664</v>
      </c>
      <c r="EF64" s="109">
        <v>131.9298148</v>
      </c>
      <c r="EG64" s="109">
        <v>132.15954303741401</v>
      </c>
      <c r="EH64" s="109">
        <v>132.38334660000001</v>
      </c>
      <c r="EI64" s="109">
        <v>132.82244209999999</v>
      </c>
      <c r="EJ64" s="109">
        <v>132.6168418</v>
      </c>
      <c r="EK64" s="109">
        <v>132.12939499999999</v>
      </c>
      <c r="EL64" s="109"/>
      <c r="EM64" s="109"/>
      <c r="EN64" s="109"/>
      <c r="EO64" s="109"/>
      <c r="EP64" s="109"/>
      <c r="EQ64" s="109"/>
      <c r="ER64" s="109"/>
      <c r="ES64" s="109"/>
      <c r="ET64" s="370"/>
      <c r="EU64" s="192">
        <f t="shared" si="99"/>
        <v>-3.6756025357257416E-3</v>
      </c>
      <c r="EV64" s="208">
        <f t="shared" si="96"/>
        <v>-3.2844193151618261E-5</v>
      </c>
      <c r="EW64" s="358">
        <f t="shared" si="106"/>
        <v>-2.2794166329572563</v>
      </c>
      <c r="EX64" s="155"/>
      <c r="EY64" s="155"/>
      <c r="EZ64" s="287">
        <f t="shared" si="100"/>
        <v>-2.2811850526360811E-4</v>
      </c>
      <c r="FA64" s="288">
        <f t="shared" si="97"/>
        <v>7.3437138128037052E-5</v>
      </c>
      <c r="FB64" s="287">
        <f t="shared" si="101"/>
        <v>1.0937601830603648E-2</v>
      </c>
      <c r="FC64" s="154"/>
      <c r="FD64" s="155"/>
      <c r="FE64" s="201">
        <f t="shared" si="102"/>
        <v>134.56652478592574</v>
      </c>
      <c r="FF64" s="201">
        <f t="shared" si="103"/>
        <v>132.12725222811784</v>
      </c>
      <c r="FG64" s="279">
        <f t="shared" si="104"/>
        <v>-1.8126889742366425E-2</v>
      </c>
      <c r="FH64" s="376">
        <f t="shared" si="98"/>
        <v>-3.9668233628175058E-4</v>
      </c>
      <c r="FI64" s="282">
        <f t="shared" si="105"/>
        <v>-4.0649984965786157</v>
      </c>
      <c r="FJ64" s="265"/>
      <c r="FK64" s="265"/>
      <c r="FL64" s="6"/>
      <c r="FM64" s="291"/>
      <c r="FN64" s="141"/>
      <c r="FO64" s="6"/>
      <c r="FP64" s="6"/>
      <c r="FQ64" s="6"/>
      <c r="FR64" s="6"/>
    </row>
    <row r="65" spans="3:175" ht="15.75" thickBot="1">
      <c r="C65" s="39">
        <v>109.6</v>
      </c>
      <c r="D65" s="40">
        <v>109.6</v>
      </c>
      <c r="E65" s="40">
        <v>109.6</v>
      </c>
      <c r="F65" s="40">
        <v>109.6</v>
      </c>
      <c r="G65" s="40">
        <v>109.6</v>
      </c>
      <c r="H65" s="40">
        <v>109.6</v>
      </c>
      <c r="I65" s="41">
        <v>109.58227644778879</v>
      </c>
      <c r="J65" s="42">
        <v>109.58227644778879</v>
      </c>
      <c r="K65" s="42">
        <v>109.58227644778879</v>
      </c>
      <c r="L65" s="27">
        <v>109.58227644778879</v>
      </c>
      <c r="M65" s="27">
        <v>109.58227644778879</v>
      </c>
      <c r="N65" s="27">
        <v>109.58227644778879</v>
      </c>
      <c r="O65" s="66">
        <v>5</v>
      </c>
      <c r="P65" s="85" t="s">
        <v>5</v>
      </c>
      <c r="Q65" s="89">
        <v>7.7299999999999994E-2</v>
      </c>
      <c r="R65" s="92">
        <v>132.84967806628106</v>
      </c>
      <c r="S65" s="91">
        <v>132.84967806628106</v>
      </c>
      <c r="T65" s="91">
        <v>132.84967806628106</v>
      </c>
      <c r="U65" s="91">
        <v>133.47649971817083</v>
      </c>
      <c r="V65" s="91">
        <v>133.47649971817083</v>
      </c>
      <c r="W65" s="91">
        <v>133.47649971817083</v>
      </c>
      <c r="X65" s="91">
        <v>134.05330895902182</v>
      </c>
      <c r="Y65" s="91">
        <v>134.05330895902182</v>
      </c>
      <c r="Z65" s="99">
        <v>134.05330895902182</v>
      </c>
      <c r="AA65" s="99">
        <v>134.02979580455295</v>
      </c>
      <c r="AB65" s="100">
        <v>133.79482737572027</v>
      </c>
      <c r="AC65" s="99">
        <v>133.75149901624582</v>
      </c>
      <c r="AD65" s="104">
        <v>133.06</v>
      </c>
      <c r="AE65" s="91">
        <v>133.88</v>
      </c>
      <c r="AF65" s="102">
        <v>133.94999999999999</v>
      </c>
      <c r="AG65" s="102">
        <v>135.19999999999999</v>
      </c>
      <c r="AH65" s="91">
        <v>136.63999999999999</v>
      </c>
      <c r="AI65" s="91">
        <v>136.63999999999999</v>
      </c>
      <c r="AJ65" s="91">
        <v>137.38</v>
      </c>
      <c r="AK65" s="91">
        <v>137.47999999999999</v>
      </c>
      <c r="AL65" s="99">
        <v>137.30000000000001</v>
      </c>
      <c r="AM65" s="99">
        <v>137.66</v>
      </c>
      <c r="AN65" s="100">
        <v>137.36000000000001</v>
      </c>
      <c r="AO65" s="99">
        <v>138.80000000000001</v>
      </c>
      <c r="AP65" s="96">
        <v>139.88999999999999</v>
      </c>
      <c r="AQ65" s="91">
        <v>139.02000000000001</v>
      </c>
      <c r="AR65" s="91">
        <v>139.02000000000001</v>
      </c>
      <c r="AS65" s="91">
        <v>140.9</v>
      </c>
      <c r="AT65" s="91">
        <v>140.9</v>
      </c>
      <c r="AU65" s="91">
        <v>140.9</v>
      </c>
      <c r="AV65" s="91">
        <v>138.85</v>
      </c>
      <c r="AW65" s="91">
        <v>142.13</v>
      </c>
      <c r="AX65" s="91">
        <v>141.79</v>
      </c>
      <c r="AY65" s="91">
        <v>142.08000000000001</v>
      </c>
      <c r="AZ65" s="91">
        <v>142.08000000000001</v>
      </c>
      <c r="BA65" s="91">
        <v>143.08000000000001</v>
      </c>
      <c r="BB65" s="96">
        <v>145.63</v>
      </c>
      <c r="BC65" s="91">
        <v>145.63</v>
      </c>
      <c r="BD65" s="91">
        <v>145.63</v>
      </c>
      <c r="BE65" s="91">
        <v>151</v>
      </c>
      <c r="BF65" s="91">
        <v>151</v>
      </c>
      <c r="BG65" s="91">
        <v>150.80000000000001</v>
      </c>
      <c r="BH65" s="91">
        <v>151</v>
      </c>
      <c r="BI65" s="91">
        <v>151.4</v>
      </c>
      <c r="BJ65" s="91">
        <v>151.4</v>
      </c>
      <c r="BK65" s="91">
        <v>153.4</v>
      </c>
      <c r="BL65" s="91">
        <v>153.4</v>
      </c>
      <c r="BM65" s="91">
        <v>153.4</v>
      </c>
      <c r="BN65" s="102">
        <v>155.27000000000001</v>
      </c>
      <c r="BO65" s="102">
        <v>155.04</v>
      </c>
      <c r="BP65" s="102">
        <v>155.04</v>
      </c>
      <c r="BQ65" s="91">
        <v>156.19999999999999</v>
      </c>
      <c r="BR65" s="91">
        <v>156.19999999999999</v>
      </c>
      <c r="BS65" s="91">
        <v>156.19999999999999</v>
      </c>
      <c r="BT65" s="91">
        <v>156.19999999999999</v>
      </c>
      <c r="BU65" s="91">
        <v>155.34</v>
      </c>
      <c r="BV65" s="91">
        <v>154.72</v>
      </c>
      <c r="BW65" s="91">
        <v>155.28</v>
      </c>
      <c r="BX65" s="91">
        <v>155.28</v>
      </c>
      <c r="BY65" s="91">
        <v>155.28</v>
      </c>
      <c r="BZ65" s="102">
        <v>155.66</v>
      </c>
      <c r="CA65" s="102">
        <v>155.66</v>
      </c>
      <c r="CB65" s="102">
        <v>155.66</v>
      </c>
      <c r="CC65" s="91">
        <v>155.56</v>
      </c>
      <c r="CD65" s="91">
        <v>155.56</v>
      </c>
      <c r="CE65" s="91">
        <v>155.56</v>
      </c>
      <c r="CF65" s="91">
        <v>155.6</v>
      </c>
      <c r="CG65" s="91">
        <v>155.6</v>
      </c>
      <c r="CH65" s="91">
        <v>155.62</v>
      </c>
      <c r="CI65" s="91">
        <v>155.77000000000001</v>
      </c>
      <c r="CJ65" s="91">
        <v>156.75</v>
      </c>
      <c r="CK65" s="91">
        <v>157.37</v>
      </c>
      <c r="CL65" s="109">
        <v>159.35</v>
      </c>
      <c r="CM65" s="102">
        <v>159.37</v>
      </c>
      <c r="CN65" s="91">
        <v>159.72999999999999</v>
      </c>
      <c r="CO65" s="146">
        <v>159.69</v>
      </c>
      <c r="CP65" s="91">
        <v>164.34</v>
      </c>
      <c r="CQ65" s="91">
        <v>168.71</v>
      </c>
      <c r="CR65" s="91">
        <v>169.06</v>
      </c>
      <c r="CS65" s="146">
        <v>169.35</v>
      </c>
      <c r="CT65" s="159">
        <v>169.44</v>
      </c>
      <c r="CU65" s="162">
        <v>169.33</v>
      </c>
      <c r="CV65" s="146">
        <v>169.47</v>
      </c>
      <c r="CW65" s="109">
        <v>169.47</v>
      </c>
      <c r="CX65" s="109">
        <v>171</v>
      </c>
      <c r="CY65" s="109">
        <v>172.19</v>
      </c>
      <c r="CZ65" s="109">
        <v>174.07</v>
      </c>
      <c r="DA65" s="109">
        <v>174.59</v>
      </c>
      <c r="DB65" s="109">
        <v>174.16</v>
      </c>
      <c r="DC65" s="109">
        <v>174.42</v>
      </c>
      <c r="DD65" s="109">
        <v>174.42</v>
      </c>
      <c r="DE65" s="109">
        <v>174.42</v>
      </c>
      <c r="DF65" s="109">
        <v>173.98</v>
      </c>
      <c r="DG65" s="109">
        <v>173.88</v>
      </c>
      <c r="DH65" s="109">
        <v>173.71</v>
      </c>
      <c r="DI65" s="109">
        <v>173.19</v>
      </c>
      <c r="DJ65" s="109">
        <v>175.76</v>
      </c>
      <c r="DK65" s="109">
        <v>174.1</v>
      </c>
      <c r="DL65" s="109">
        <v>175.53</v>
      </c>
      <c r="DM65" s="109">
        <v>174.89</v>
      </c>
      <c r="DN65" s="109">
        <v>179.19</v>
      </c>
      <c r="DO65" s="109">
        <v>179.1</v>
      </c>
      <c r="DP65" s="109">
        <v>180.02</v>
      </c>
      <c r="DQ65" s="109">
        <v>181.06</v>
      </c>
      <c r="DR65" s="109">
        <v>182.23</v>
      </c>
      <c r="DS65" s="109">
        <v>182.21</v>
      </c>
      <c r="DT65" s="109">
        <v>182.05</v>
      </c>
      <c r="DU65" s="109">
        <v>181.93</v>
      </c>
      <c r="DV65" s="109">
        <v>179.9</v>
      </c>
      <c r="DW65" s="109">
        <v>179.52</v>
      </c>
      <c r="DX65" s="109">
        <v>179.79147434234599</v>
      </c>
      <c r="DY65" s="109">
        <v>182.25575689999999</v>
      </c>
      <c r="DZ65" s="109">
        <v>182.0163369</v>
      </c>
      <c r="EA65" s="109">
        <v>180.01015190000001</v>
      </c>
      <c r="EB65" s="109">
        <v>180.12169599999999</v>
      </c>
      <c r="EC65" s="109">
        <v>179.89683149999999</v>
      </c>
      <c r="ED65" s="109">
        <v>179.6824336</v>
      </c>
      <c r="EE65" s="109">
        <v>180.38516039999999</v>
      </c>
      <c r="EF65" s="109">
        <v>180.8401346</v>
      </c>
      <c r="EG65" s="109">
        <v>181.31060600280699</v>
      </c>
      <c r="EH65" s="109">
        <v>181.0068488</v>
      </c>
      <c r="EI65" s="109">
        <v>181.46567339999999</v>
      </c>
      <c r="EJ65" s="109">
        <v>181.75414799999999</v>
      </c>
      <c r="EK65" s="109">
        <v>181.2555313</v>
      </c>
      <c r="EL65" s="109"/>
      <c r="EM65" s="109"/>
      <c r="EN65" s="109"/>
      <c r="EO65" s="109"/>
      <c r="EP65" s="109"/>
      <c r="EQ65" s="109"/>
      <c r="ER65" s="109"/>
      <c r="ES65" s="109"/>
      <c r="ET65" s="370"/>
      <c r="EU65" s="192">
        <f t="shared" si="99"/>
        <v>-2.7433580222883114E-3</v>
      </c>
      <c r="EV65" s="208">
        <f t="shared" si="96"/>
        <v>1.3753782846125145E-4</v>
      </c>
      <c r="EW65" s="358">
        <f t="shared" si="106"/>
        <v>9.5452493659431479</v>
      </c>
      <c r="EX65" s="155"/>
      <c r="EY65" s="155"/>
      <c r="EZ65" s="287">
        <f t="shared" si="100"/>
        <v>-3.0375885901645638E-4</v>
      </c>
      <c r="FA65" s="288">
        <f t="shared" si="97"/>
        <v>2.1258381434025576E-4</v>
      </c>
      <c r="FB65" s="287">
        <f t="shared" si="101"/>
        <v>3.1661869949654017E-2</v>
      </c>
      <c r="FC65" s="154"/>
      <c r="FD65" s="155"/>
      <c r="FE65" s="201">
        <f t="shared" si="102"/>
        <v>180.77143593686216</v>
      </c>
      <c r="FF65" s="201">
        <f t="shared" si="103"/>
        <v>180.81212936690056</v>
      </c>
      <c r="FG65" s="387">
        <f t="shared" si="104"/>
        <v>2.2510984563184344E-4</v>
      </c>
      <c r="FH65" s="376">
        <f t="shared" si="98"/>
        <v>1.9750884996364585E-5</v>
      </c>
      <c r="FI65" s="377">
        <f t="shared" si="105"/>
        <v>0.20239700756247866</v>
      </c>
      <c r="FJ65" s="265"/>
      <c r="FK65" s="265"/>
      <c r="FL65" s="6"/>
      <c r="FM65" s="291"/>
      <c r="FN65" s="141"/>
      <c r="FO65" s="6"/>
      <c r="FP65" s="6"/>
      <c r="FQ65" s="6"/>
      <c r="FR65" s="6"/>
    </row>
    <row r="66" spans="3:175" ht="15.75" thickBot="1">
      <c r="C66" s="39">
        <v>106.6</v>
      </c>
      <c r="D66" s="40">
        <v>106.6</v>
      </c>
      <c r="E66" s="40">
        <v>106.6</v>
      </c>
      <c r="F66" s="40">
        <v>106.6</v>
      </c>
      <c r="G66" s="40">
        <v>106.6</v>
      </c>
      <c r="H66" s="40">
        <v>106.6</v>
      </c>
      <c r="I66" s="41">
        <v>106.58690501581376</v>
      </c>
      <c r="J66" s="42">
        <v>106.58690501581376</v>
      </c>
      <c r="K66" s="42">
        <v>106.58690501581376</v>
      </c>
      <c r="L66" s="27">
        <v>106.58690501581377</v>
      </c>
      <c r="M66" s="27">
        <v>106.58690501581377</v>
      </c>
      <c r="N66" s="27">
        <v>106.58690501581377</v>
      </c>
      <c r="O66" s="66">
        <v>6</v>
      </c>
      <c r="P66" s="85" t="s">
        <v>6</v>
      </c>
      <c r="Q66" s="89">
        <v>7.7899999999999997E-2</v>
      </c>
      <c r="R66" s="92">
        <v>101.85414716986639</v>
      </c>
      <c r="S66" s="91">
        <v>101.85414716986639</v>
      </c>
      <c r="T66" s="91">
        <v>101.85414716986639</v>
      </c>
      <c r="U66" s="91">
        <v>102.76547818655564</v>
      </c>
      <c r="V66" s="91">
        <v>102.76547818655564</v>
      </c>
      <c r="W66" s="91">
        <v>102.76547818655564</v>
      </c>
      <c r="X66" s="91">
        <v>103.5200337581243</v>
      </c>
      <c r="Y66" s="91">
        <v>103.5200337581243</v>
      </c>
      <c r="Z66" s="99">
        <v>103.5200337581243</v>
      </c>
      <c r="AA66" s="99">
        <v>103.5200337581243</v>
      </c>
      <c r="AB66" s="100">
        <v>103.5200337581243</v>
      </c>
      <c r="AC66" s="99">
        <v>103.5200337581243</v>
      </c>
      <c r="AD66" s="104">
        <v>103.87</v>
      </c>
      <c r="AE66" s="91">
        <v>103.45</v>
      </c>
      <c r="AF66" s="102">
        <v>104.07</v>
      </c>
      <c r="AG66" s="91">
        <v>103.3</v>
      </c>
      <c r="AH66" s="91">
        <v>103.3</v>
      </c>
      <c r="AI66" s="91">
        <v>103.3</v>
      </c>
      <c r="AJ66" s="91">
        <v>102.85</v>
      </c>
      <c r="AK66" s="91">
        <v>102.85</v>
      </c>
      <c r="AL66" s="99">
        <v>102.5</v>
      </c>
      <c r="AM66" s="99">
        <v>102.5</v>
      </c>
      <c r="AN66" s="100">
        <v>102.5</v>
      </c>
      <c r="AO66" s="99">
        <v>102.5</v>
      </c>
      <c r="AP66" s="96">
        <v>104.06</v>
      </c>
      <c r="AQ66" s="91">
        <v>103.41</v>
      </c>
      <c r="AR66" s="91">
        <v>103.41</v>
      </c>
      <c r="AS66" s="91">
        <v>103.43</v>
      </c>
      <c r="AT66" s="91">
        <v>103.42</v>
      </c>
      <c r="AU66" s="91">
        <v>103.42</v>
      </c>
      <c r="AV66" s="91">
        <v>105.79</v>
      </c>
      <c r="AW66" s="91">
        <v>106.13</v>
      </c>
      <c r="AX66" s="91">
        <v>106.13</v>
      </c>
      <c r="AY66" s="91">
        <v>106.13</v>
      </c>
      <c r="AZ66" s="91">
        <v>106.18</v>
      </c>
      <c r="BA66" s="91">
        <v>106.53</v>
      </c>
      <c r="BB66" s="96">
        <v>105.75</v>
      </c>
      <c r="BC66" s="91">
        <v>105.75</v>
      </c>
      <c r="BD66" s="91">
        <v>105.75</v>
      </c>
      <c r="BE66" s="91">
        <v>106.3</v>
      </c>
      <c r="BF66" s="91">
        <v>106.3</v>
      </c>
      <c r="BG66" s="91">
        <v>105.5</v>
      </c>
      <c r="BH66" s="91">
        <v>105.5</v>
      </c>
      <c r="BI66" s="91">
        <v>105.5</v>
      </c>
      <c r="BJ66" s="91">
        <v>105.5</v>
      </c>
      <c r="BK66" s="91">
        <v>107.2</v>
      </c>
      <c r="BL66" s="91">
        <v>107.2</v>
      </c>
      <c r="BM66" s="91">
        <v>107.2</v>
      </c>
      <c r="BN66" s="102">
        <v>109.09</v>
      </c>
      <c r="BO66" s="102">
        <v>109.09</v>
      </c>
      <c r="BP66" s="102">
        <v>109.09</v>
      </c>
      <c r="BQ66" s="91">
        <v>111.5</v>
      </c>
      <c r="BR66" s="91">
        <v>111.5</v>
      </c>
      <c r="BS66" s="91">
        <v>111.5</v>
      </c>
      <c r="BT66" s="91">
        <v>111.5</v>
      </c>
      <c r="BU66" s="91">
        <v>111.5</v>
      </c>
      <c r="BV66" s="91">
        <v>111.5</v>
      </c>
      <c r="BW66" s="91">
        <v>111.5</v>
      </c>
      <c r="BX66" s="91">
        <v>111.5</v>
      </c>
      <c r="BY66" s="91">
        <v>111.5</v>
      </c>
      <c r="BZ66" s="102">
        <v>113.13</v>
      </c>
      <c r="CA66" s="102">
        <v>113.13</v>
      </c>
      <c r="CB66" s="102">
        <v>113.13</v>
      </c>
      <c r="CC66" s="91">
        <v>114.47</v>
      </c>
      <c r="CD66" s="91">
        <v>114.47</v>
      </c>
      <c r="CE66" s="91">
        <v>114.47</v>
      </c>
      <c r="CF66" s="91">
        <v>114.47</v>
      </c>
      <c r="CG66" s="91">
        <v>114.47</v>
      </c>
      <c r="CH66" s="91">
        <v>114.47</v>
      </c>
      <c r="CI66" s="91">
        <v>114.93</v>
      </c>
      <c r="CJ66" s="91">
        <v>115.96</v>
      </c>
      <c r="CK66" s="91">
        <v>117.38</v>
      </c>
      <c r="CL66" s="157">
        <v>118.74</v>
      </c>
      <c r="CM66" s="158">
        <v>118.74</v>
      </c>
      <c r="CN66" s="158">
        <v>118.74</v>
      </c>
      <c r="CO66" s="159">
        <v>121.25</v>
      </c>
      <c r="CP66" s="160">
        <v>131.99</v>
      </c>
      <c r="CQ66" s="160">
        <v>136.66</v>
      </c>
      <c r="CR66" s="160">
        <v>141.63</v>
      </c>
      <c r="CS66" s="159">
        <v>143.94</v>
      </c>
      <c r="CT66" s="162">
        <v>140.74333333333331</v>
      </c>
      <c r="CU66" s="162">
        <v>141.97999999999999</v>
      </c>
      <c r="CV66" s="146">
        <v>147.72999999999999</v>
      </c>
      <c r="CW66" s="109">
        <v>147.72999999999999</v>
      </c>
      <c r="CX66" s="109">
        <v>147.72999999999999</v>
      </c>
      <c r="CY66" s="109">
        <v>149.83000000000001</v>
      </c>
      <c r="CZ66" s="109">
        <v>153.94999999999999</v>
      </c>
      <c r="DA66" s="109">
        <v>154.19</v>
      </c>
      <c r="DB66" s="109">
        <v>154.26</v>
      </c>
      <c r="DC66" s="109">
        <v>144.55000000000001</v>
      </c>
      <c r="DD66" s="109">
        <v>154.68</v>
      </c>
      <c r="DE66" s="109">
        <v>154.68</v>
      </c>
      <c r="DF66" s="109">
        <v>154.68</v>
      </c>
      <c r="DG66" s="109">
        <v>156.18</v>
      </c>
      <c r="DH66" s="109">
        <v>157.02000000000001</v>
      </c>
      <c r="DI66" s="109">
        <v>157.02000000000001</v>
      </c>
      <c r="DJ66" s="109">
        <v>162.47</v>
      </c>
      <c r="DK66" s="109">
        <v>163.66999999999999</v>
      </c>
      <c r="DL66" s="109">
        <v>164.83</v>
      </c>
      <c r="DM66" s="109">
        <v>165.39</v>
      </c>
      <c r="DN66" s="109">
        <v>169.21</v>
      </c>
      <c r="DO66" s="109">
        <v>175.1</v>
      </c>
      <c r="DP66" s="109">
        <v>174.5</v>
      </c>
      <c r="DQ66" s="109">
        <v>176.46</v>
      </c>
      <c r="DR66" s="109">
        <v>176.88</v>
      </c>
      <c r="DS66" s="109">
        <v>176.88</v>
      </c>
      <c r="DT66" s="109">
        <v>179.63</v>
      </c>
      <c r="DU66" s="109">
        <v>182.74</v>
      </c>
      <c r="DV66" s="109">
        <v>185.54</v>
      </c>
      <c r="DW66" s="109">
        <v>185.54</v>
      </c>
      <c r="DX66" s="109">
        <v>184.81973409652699</v>
      </c>
      <c r="DY66" s="109">
        <v>184.5586777</v>
      </c>
      <c r="DZ66" s="109">
        <v>184.322238</v>
      </c>
      <c r="EA66" s="109">
        <v>183.92395970000001</v>
      </c>
      <c r="EB66" s="109">
        <v>184.54885479999999</v>
      </c>
      <c r="EC66" s="109">
        <v>183.89859200000001</v>
      </c>
      <c r="ED66" s="109">
        <v>183.4926724</v>
      </c>
      <c r="EE66" s="109">
        <v>183.43386649999999</v>
      </c>
      <c r="EF66" s="109">
        <v>183.0376387</v>
      </c>
      <c r="EG66" s="109">
        <v>183.28127861022901</v>
      </c>
      <c r="EH66" s="109">
        <v>184.30320019999999</v>
      </c>
      <c r="EI66" s="109">
        <v>183.92107490000001</v>
      </c>
      <c r="EJ66" s="109">
        <v>183.68481399999999</v>
      </c>
      <c r="EK66" s="109">
        <v>183.3930135</v>
      </c>
      <c r="EL66" s="109"/>
      <c r="EM66" s="109"/>
      <c r="EN66" s="109"/>
      <c r="EO66" s="109"/>
      <c r="EP66" s="109"/>
      <c r="EQ66" s="109"/>
      <c r="ER66" s="109"/>
      <c r="ES66" s="109"/>
      <c r="ET66" s="370"/>
      <c r="EU66" s="192">
        <f t="shared" si="99"/>
        <v>-1.5885934914575683E-3</v>
      </c>
      <c r="EV66" s="208">
        <f t="shared" si="96"/>
        <v>-1.1351791376909562E-4</v>
      </c>
      <c r="EW66" s="358">
        <f t="shared" si="106"/>
        <v>-7.8782456183167069</v>
      </c>
      <c r="EX66" s="155"/>
      <c r="EY66" s="155"/>
      <c r="EZ66" s="287">
        <f t="shared" si="100"/>
        <v>6.096361320602206E-4</v>
      </c>
      <c r="FA66" s="288">
        <f t="shared" si="97"/>
        <v>1.9491041192842579E-4</v>
      </c>
      <c r="FB66" s="287">
        <f t="shared" si="101"/>
        <v>2.9029623602640855E-2</v>
      </c>
      <c r="FC66" s="154"/>
      <c r="FD66" s="155"/>
      <c r="FE66" s="201">
        <f t="shared" si="102"/>
        <v>179.32153431637721</v>
      </c>
      <c r="FF66" s="201">
        <f t="shared" si="103"/>
        <v>183.7701002758524</v>
      </c>
      <c r="FG66" s="387">
        <f>FF66/FE66-1</f>
        <v>2.4807762081862306E-2</v>
      </c>
      <c r="FH66" s="376">
        <f t="shared" si="98"/>
        <v>2.1759066542562065E-3</v>
      </c>
      <c r="FI66" s="377">
        <f t="shared" si="105"/>
        <v>22.297582900097996</v>
      </c>
      <c r="FJ66" s="265"/>
      <c r="FK66" s="265"/>
      <c r="FL66" s="6"/>
      <c r="FM66" s="291"/>
      <c r="FN66" s="141"/>
      <c r="FO66" s="6"/>
      <c r="FP66" s="6"/>
      <c r="FQ66" s="6"/>
      <c r="FR66" s="6"/>
    </row>
    <row r="67" spans="3:175" ht="15.75" thickBot="1">
      <c r="C67" s="39">
        <v>119.2</v>
      </c>
      <c r="D67" s="40">
        <v>119.2</v>
      </c>
      <c r="E67" s="40">
        <v>119.2</v>
      </c>
      <c r="F67" s="40">
        <v>119.2</v>
      </c>
      <c r="G67" s="40">
        <v>119.2</v>
      </c>
      <c r="H67" s="40">
        <v>119.2</v>
      </c>
      <c r="I67" s="41">
        <v>119.1684217866249</v>
      </c>
      <c r="J67" s="42">
        <v>119.1684217866249</v>
      </c>
      <c r="K67" s="42">
        <v>119.1684217866249</v>
      </c>
      <c r="L67" s="27">
        <v>119.1684217866249</v>
      </c>
      <c r="M67" s="27">
        <v>119.1684217866249</v>
      </c>
      <c r="N67" s="27">
        <v>119.1684217866249</v>
      </c>
      <c r="O67" s="66">
        <v>7</v>
      </c>
      <c r="P67" s="85" t="s">
        <v>7</v>
      </c>
      <c r="Q67" s="89">
        <v>4.7399999999999998E-2</v>
      </c>
      <c r="R67" s="92">
        <v>138.01473521564466</v>
      </c>
      <c r="S67" s="91">
        <v>138.01473521564466</v>
      </c>
      <c r="T67" s="91">
        <v>138.01473521564466</v>
      </c>
      <c r="U67" s="91">
        <v>138.01473521564466</v>
      </c>
      <c r="V67" s="91">
        <v>138.01473521564466</v>
      </c>
      <c r="W67" s="91">
        <v>138.01473521564466</v>
      </c>
      <c r="X67" s="91">
        <v>137.86564843884565</v>
      </c>
      <c r="Y67" s="91">
        <v>137.86564843884565</v>
      </c>
      <c r="Z67" s="99">
        <v>137.86564843884565</v>
      </c>
      <c r="AA67" s="99">
        <v>137.86564843884565</v>
      </c>
      <c r="AB67" s="100">
        <v>137.86564843884565</v>
      </c>
      <c r="AC67" s="99">
        <v>137.86564843884565</v>
      </c>
      <c r="AD67" s="104">
        <v>136.75</v>
      </c>
      <c r="AE67" s="91">
        <v>137.88</v>
      </c>
      <c r="AF67" s="102">
        <v>137.88999999999999</v>
      </c>
      <c r="AG67" s="91">
        <v>136.6</v>
      </c>
      <c r="AH67" s="91">
        <v>136.6</v>
      </c>
      <c r="AI67" s="91">
        <v>136.6</v>
      </c>
      <c r="AJ67" s="91">
        <v>136.47</v>
      </c>
      <c r="AK67" s="91">
        <v>136.47</v>
      </c>
      <c r="AL67" s="99">
        <v>136.47</v>
      </c>
      <c r="AM67" s="99">
        <v>136.47</v>
      </c>
      <c r="AN67" s="100">
        <v>136.47</v>
      </c>
      <c r="AO67" s="99">
        <v>136.47999999999999</v>
      </c>
      <c r="AP67" s="96">
        <v>134.02000000000001</v>
      </c>
      <c r="AQ67" s="91">
        <v>135.9</v>
      </c>
      <c r="AR67" s="91">
        <v>135.9</v>
      </c>
      <c r="AS67" s="91">
        <v>137.9</v>
      </c>
      <c r="AT67" s="91">
        <v>137.9</v>
      </c>
      <c r="AU67" s="91">
        <v>137.9</v>
      </c>
      <c r="AV67" s="91">
        <v>136.63</v>
      </c>
      <c r="AW67" s="91">
        <v>136.63</v>
      </c>
      <c r="AX67" s="91">
        <v>136.63</v>
      </c>
      <c r="AY67" s="91">
        <v>136.63</v>
      </c>
      <c r="AZ67" s="91">
        <v>136.63</v>
      </c>
      <c r="BA67" s="91">
        <v>136.63</v>
      </c>
      <c r="BB67" s="96">
        <v>139.16</v>
      </c>
      <c r="BC67" s="91">
        <v>139.16</v>
      </c>
      <c r="BD67" s="91">
        <v>139.16</v>
      </c>
      <c r="BE67" s="91">
        <v>135.6</v>
      </c>
      <c r="BF67" s="91">
        <v>135.6</v>
      </c>
      <c r="BG67" s="91">
        <v>135.6</v>
      </c>
      <c r="BH67" s="91">
        <v>135.80000000000001</v>
      </c>
      <c r="BI67" s="91">
        <v>135.80000000000001</v>
      </c>
      <c r="BJ67" s="91">
        <v>135.80000000000001</v>
      </c>
      <c r="BK67" s="91">
        <v>138.1</v>
      </c>
      <c r="BL67" s="91">
        <v>138.1</v>
      </c>
      <c r="BM67" s="91">
        <v>138.1</v>
      </c>
      <c r="BN67" s="102">
        <v>138.19</v>
      </c>
      <c r="BO67" s="102">
        <v>138.19</v>
      </c>
      <c r="BP67" s="102">
        <v>138.19</v>
      </c>
      <c r="BQ67" s="91">
        <v>137.91999999999999</v>
      </c>
      <c r="BR67" s="91">
        <v>137.91999999999999</v>
      </c>
      <c r="BS67" s="91">
        <v>137.91999999999999</v>
      </c>
      <c r="BT67" s="91">
        <v>138.16</v>
      </c>
      <c r="BU67" s="91">
        <v>138.16</v>
      </c>
      <c r="BV67" s="91">
        <v>138.16</v>
      </c>
      <c r="BW67" s="91">
        <v>139.4</v>
      </c>
      <c r="BX67" s="91">
        <v>139.4</v>
      </c>
      <c r="BY67" s="91">
        <v>139.4</v>
      </c>
      <c r="BZ67" s="102">
        <v>142.1</v>
      </c>
      <c r="CA67" s="102">
        <v>142.1</v>
      </c>
      <c r="CB67" s="102">
        <v>142.1</v>
      </c>
      <c r="CC67" s="91">
        <v>143.99</v>
      </c>
      <c r="CD67" s="91">
        <v>143.99</v>
      </c>
      <c r="CE67" s="91">
        <v>143.99</v>
      </c>
      <c r="CF67" s="91">
        <v>143.99</v>
      </c>
      <c r="CG67" s="91">
        <v>143.99</v>
      </c>
      <c r="CH67" s="91">
        <v>143.99</v>
      </c>
      <c r="CI67" s="91">
        <v>149.96</v>
      </c>
      <c r="CJ67" s="91">
        <v>150.12</v>
      </c>
      <c r="CK67" s="91">
        <v>150.12</v>
      </c>
      <c r="CL67" s="161">
        <v>152.97999999999999</v>
      </c>
      <c r="CM67" s="158">
        <v>152.97999999999999</v>
      </c>
      <c r="CN67" s="160">
        <v>152.97999999999999</v>
      </c>
      <c r="CO67" s="159">
        <v>152.97999999999999</v>
      </c>
      <c r="CP67" s="160">
        <v>163.57</v>
      </c>
      <c r="CQ67" s="160">
        <v>164.62</v>
      </c>
      <c r="CR67" s="160">
        <v>164.62</v>
      </c>
      <c r="CS67" s="159">
        <v>166.36</v>
      </c>
      <c r="CT67" s="146">
        <v>166.36</v>
      </c>
      <c r="CU67" s="146">
        <v>167.25</v>
      </c>
      <c r="CV67" s="146">
        <v>168.13</v>
      </c>
      <c r="CW67" s="109">
        <v>168.13</v>
      </c>
      <c r="CX67" s="109">
        <v>168.14</v>
      </c>
      <c r="CY67" s="109">
        <v>169.92</v>
      </c>
      <c r="CZ67" s="109">
        <v>169.92</v>
      </c>
      <c r="DA67" s="109">
        <v>169.91</v>
      </c>
      <c r="DB67" s="109">
        <v>166.03</v>
      </c>
      <c r="DC67" s="109">
        <v>166.03</v>
      </c>
      <c r="DD67" s="109">
        <v>166.03</v>
      </c>
      <c r="DE67" s="109">
        <v>166.03</v>
      </c>
      <c r="DF67" s="109">
        <v>166.04</v>
      </c>
      <c r="DG67" s="109">
        <v>165.96</v>
      </c>
      <c r="DH67" s="109">
        <v>165.92</v>
      </c>
      <c r="DI67" s="109">
        <v>165.9</v>
      </c>
      <c r="DJ67" s="109">
        <v>168.07</v>
      </c>
      <c r="DK67" s="109">
        <v>167.48</v>
      </c>
      <c r="DL67" s="109">
        <v>167.12</v>
      </c>
      <c r="DM67" s="109">
        <v>165.46</v>
      </c>
      <c r="DN67" s="109">
        <v>165.05</v>
      </c>
      <c r="DO67" s="109">
        <v>163.88</v>
      </c>
      <c r="DP67" s="109">
        <v>164.6</v>
      </c>
      <c r="DQ67" s="109">
        <v>163.71</v>
      </c>
      <c r="DR67" s="109">
        <v>162.41</v>
      </c>
      <c r="DS67" s="109">
        <v>164.26</v>
      </c>
      <c r="DT67" s="109">
        <v>164.26</v>
      </c>
      <c r="DU67" s="109">
        <v>164.26</v>
      </c>
      <c r="DV67" s="109">
        <v>164.7</v>
      </c>
      <c r="DW67" s="109">
        <v>163.41999999999999</v>
      </c>
      <c r="DX67" s="109">
        <v>161.910581588745</v>
      </c>
      <c r="DY67" s="109">
        <v>161.6864085</v>
      </c>
      <c r="DZ67" s="109">
        <v>161.6864085</v>
      </c>
      <c r="EA67" s="109">
        <v>160.78778510000001</v>
      </c>
      <c r="EB67" s="109">
        <v>160.74756379999999</v>
      </c>
      <c r="EC67" s="109">
        <v>160.14287469999999</v>
      </c>
      <c r="ED67" s="109">
        <v>161.38021950000001</v>
      </c>
      <c r="EE67" s="109">
        <v>161.555171</v>
      </c>
      <c r="EF67" s="109">
        <v>161.90259459999999</v>
      </c>
      <c r="EG67" s="109">
        <v>161.912643909454</v>
      </c>
      <c r="EH67" s="109">
        <v>162.1056557</v>
      </c>
      <c r="EI67" s="109">
        <v>162.44779829999999</v>
      </c>
      <c r="EJ67" s="109">
        <v>162.71840330000001</v>
      </c>
      <c r="EK67" s="109">
        <v>162.4715209</v>
      </c>
      <c r="EL67" s="109"/>
      <c r="EM67" s="109"/>
      <c r="EN67" s="109"/>
      <c r="EO67" s="109"/>
      <c r="EP67" s="109"/>
      <c r="EQ67" s="109"/>
      <c r="ER67" s="109"/>
      <c r="ES67" s="109"/>
      <c r="ET67" s="370"/>
      <c r="EU67" s="192">
        <f t="shared" si="99"/>
        <v>-1.5172371102046833E-3</v>
      </c>
      <c r="EV67" s="208">
        <f t="shared" si="96"/>
        <v>7.911325401715128E-5</v>
      </c>
      <c r="EW67" s="358">
        <f t="shared" si="106"/>
        <v>5.4905311956242109</v>
      </c>
      <c r="EX67" s="155"/>
      <c r="EY67" s="155"/>
      <c r="EZ67" s="287">
        <f t="shared" si="100"/>
        <v>3.4517192546033026E-3</v>
      </c>
      <c r="FA67" s="288">
        <f t="shared" si="97"/>
        <v>2.3680979993171981E-4</v>
      </c>
      <c r="FB67" s="287">
        <f t="shared" si="101"/>
        <v>3.5270046835460679E-2</v>
      </c>
      <c r="FC67" s="154"/>
      <c r="FD67" s="155"/>
      <c r="FE67" s="201">
        <f t="shared" si="102"/>
        <v>163.67891584072876</v>
      </c>
      <c r="FF67" s="201">
        <f t="shared" si="103"/>
        <v>161.65488660912118</v>
      </c>
      <c r="FG67" s="279">
        <f t="shared" si="104"/>
        <v>-1.2365851894920343E-2</v>
      </c>
      <c r="FH67" s="376">
        <f t="shared" si="98"/>
        <v>-6.0239018963698164E-4</v>
      </c>
      <c r="FI67" s="282">
        <f t="shared" si="105"/>
        <v>-6.1729877820644745</v>
      </c>
      <c r="FJ67" s="265"/>
      <c r="FK67" s="265"/>
      <c r="FL67" s="6"/>
      <c r="FM67" s="291"/>
      <c r="FN67" s="141"/>
      <c r="FO67" s="6"/>
      <c r="FP67" s="6"/>
      <c r="FQ67" s="6"/>
      <c r="FR67" s="6"/>
    </row>
    <row r="68" spans="3:175" ht="15.75" thickBot="1">
      <c r="C68" s="39">
        <v>112.9</v>
      </c>
      <c r="D68" s="40">
        <v>112.9</v>
      </c>
      <c r="E68" s="40">
        <v>112.9</v>
      </c>
      <c r="F68" s="40">
        <v>112.9</v>
      </c>
      <c r="G68" s="40">
        <v>112.9</v>
      </c>
      <c r="H68" s="40">
        <v>112.9</v>
      </c>
      <c r="I68" s="41">
        <v>112.87854379281086</v>
      </c>
      <c r="J68" s="42">
        <v>112.87854379281086</v>
      </c>
      <c r="K68" s="42">
        <v>112.87854379281086</v>
      </c>
      <c r="L68" s="27">
        <v>112.87854379281085</v>
      </c>
      <c r="M68" s="27">
        <v>112.87854379281085</v>
      </c>
      <c r="N68" s="27">
        <v>112.87854379281085</v>
      </c>
      <c r="O68" s="66">
        <v>8</v>
      </c>
      <c r="P68" s="85" t="s">
        <v>8</v>
      </c>
      <c r="Q68" s="89">
        <v>6.0000000000000001E-3</v>
      </c>
      <c r="R68" s="92">
        <v>113.07837375296054</v>
      </c>
      <c r="S68" s="91">
        <v>113.07837375296054</v>
      </c>
      <c r="T68" s="91">
        <v>113.07837375296054</v>
      </c>
      <c r="U68" s="91">
        <v>113.07837375296054</v>
      </c>
      <c r="V68" s="91">
        <v>113.07837375296054</v>
      </c>
      <c r="W68" s="91">
        <v>113.07837375296054</v>
      </c>
      <c r="X68" s="91">
        <v>113.07837375296054</v>
      </c>
      <c r="Y68" s="91">
        <v>113.07837375296054</v>
      </c>
      <c r="Z68" s="99">
        <v>113.07837375296054</v>
      </c>
      <c r="AA68" s="99">
        <v>113.07837375296054</v>
      </c>
      <c r="AB68" s="100">
        <v>113.07837375296054</v>
      </c>
      <c r="AC68" s="99">
        <v>113.07837375296054</v>
      </c>
      <c r="AD68" s="104">
        <v>112.6</v>
      </c>
      <c r="AE68" s="91">
        <v>113.53</v>
      </c>
      <c r="AF68" s="102">
        <v>114.16</v>
      </c>
      <c r="AG68" s="91">
        <v>115</v>
      </c>
      <c r="AH68" s="91">
        <v>115</v>
      </c>
      <c r="AI68" s="91">
        <v>115</v>
      </c>
      <c r="AJ68" s="91">
        <v>115.08</v>
      </c>
      <c r="AK68" s="91">
        <v>115.08</v>
      </c>
      <c r="AL68" s="99">
        <v>115.08</v>
      </c>
      <c r="AM68" s="99">
        <v>115.08</v>
      </c>
      <c r="AN68" s="100">
        <v>115.08</v>
      </c>
      <c r="AO68" s="99">
        <v>115.71</v>
      </c>
      <c r="AP68" s="96">
        <v>119.84</v>
      </c>
      <c r="AQ68" s="91">
        <v>119.08</v>
      </c>
      <c r="AR68" s="91">
        <v>119.08</v>
      </c>
      <c r="AS68" s="91">
        <v>119.08</v>
      </c>
      <c r="AT68" s="91">
        <v>119.08</v>
      </c>
      <c r="AU68" s="91">
        <v>119.09</v>
      </c>
      <c r="AV68" s="91">
        <v>119.09</v>
      </c>
      <c r="AW68" s="91">
        <v>119.09</v>
      </c>
      <c r="AX68" s="91">
        <v>119.09</v>
      </c>
      <c r="AY68" s="91">
        <v>118.53</v>
      </c>
      <c r="AZ68" s="91">
        <v>119.01</v>
      </c>
      <c r="BA68" s="91">
        <v>119.01</v>
      </c>
      <c r="BB68" s="96">
        <v>124.67</v>
      </c>
      <c r="BC68" s="91">
        <v>124.67</v>
      </c>
      <c r="BD68" s="91">
        <v>124.67</v>
      </c>
      <c r="BE68" s="91">
        <v>124.3</v>
      </c>
      <c r="BF68" s="91">
        <v>124.3</v>
      </c>
      <c r="BG68" s="91">
        <v>124.7</v>
      </c>
      <c r="BH68" s="91">
        <v>124.7</v>
      </c>
      <c r="BI68" s="91">
        <v>132.19999999999999</v>
      </c>
      <c r="BJ68" s="91">
        <v>132.19999999999999</v>
      </c>
      <c r="BK68" s="91">
        <v>132.19999999999999</v>
      </c>
      <c r="BL68" s="91">
        <v>132.19999999999999</v>
      </c>
      <c r="BM68" s="91">
        <v>132.19999999999999</v>
      </c>
      <c r="BN68" s="102">
        <v>132.22999999999999</v>
      </c>
      <c r="BO68" s="102">
        <v>132.22999999999999</v>
      </c>
      <c r="BP68" s="102">
        <v>132.22999999999999</v>
      </c>
      <c r="BQ68" s="91">
        <v>133.84</v>
      </c>
      <c r="BR68" s="91">
        <v>133.84</v>
      </c>
      <c r="BS68" s="91">
        <v>133.84</v>
      </c>
      <c r="BT68" s="91">
        <v>133.84</v>
      </c>
      <c r="BU68" s="91">
        <v>133.84</v>
      </c>
      <c r="BV68" s="91">
        <v>133.84</v>
      </c>
      <c r="BW68" s="91">
        <v>133.84</v>
      </c>
      <c r="BX68" s="91">
        <v>133.84</v>
      </c>
      <c r="BY68" s="91">
        <v>133.84</v>
      </c>
      <c r="BZ68" s="102">
        <v>132.4</v>
      </c>
      <c r="CA68" s="102">
        <v>132.4</v>
      </c>
      <c r="CB68" s="102">
        <v>132.4</v>
      </c>
      <c r="CC68" s="91">
        <v>132.87</v>
      </c>
      <c r="CD68" s="91">
        <v>132.87</v>
      </c>
      <c r="CE68" s="91">
        <v>132.87</v>
      </c>
      <c r="CF68" s="91">
        <v>132.87</v>
      </c>
      <c r="CG68" s="91">
        <v>132.87</v>
      </c>
      <c r="CH68" s="91">
        <v>132.87</v>
      </c>
      <c r="CI68" s="91">
        <v>135.79</v>
      </c>
      <c r="CJ68" s="91">
        <v>136.38999999999999</v>
      </c>
      <c r="CK68" s="91">
        <v>136.79</v>
      </c>
      <c r="CL68" s="109">
        <v>138.18</v>
      </c>
      <c r="CM68" s="102">
        <v>138.18</v>
      </c>
      <c r="CN68" s="91">
        <v>138.18</v>
      </c>
      <c r="CO68" s="146">
        <v>138.18</v>
      </c>
      <c r="CP68" s="91">
        <v>138.72999999999999</v>
      </c>
      <c r="CQ68" s="91">
        <v>139.35</v>
      </c>
      <c r="CR68" s="91">
        <v>141.85</v>
      </c>
      <c r="CS68" s="146">
        <v>141.85</v>
      </c>
      <c r="CT68" s="146">
        <v>141.85</v>
      </c>
      <c r="CU68" s="146">
        <v>141.84</v>
      </c>
      <c r="CV68" s="146">
        <v>141.84</v>
      </c>
      <c r="CW68" s="109">
        <v>141.84</v>
      </c>
      <c r="CX68" s="109">
        <v>142.65</v>
      </c>
      <c r="CY68" s="109">
        <v>144.27000000000001</v>
      </c>
      <c r="CZ68" s="109">
        <v>146.19</v>
      </c>
      <c r="DA68" s="109">
        <v>146.19</v>
      </c>
      <c r="DB68" s="109">
        <v>146.19</v>
      </c>
      <c r="DC68" s="109">
        <v>146.19</v>
      </c>
      <c r="DD68" s="109">
        <v>146.19</v>
      </c>
      <c r="DE68" s="109">
        <v>146.19</v>
      </c>
      <c r="DF68" s="109">
        <v>145.56</v>
      </c>
      <c r="DG68" s="109">
        <v>148.22</v>
      </c>
      <c r="DH68" s="109">
        <v>148.22</v>
      </c>
      <c r="DI68" s="109">
        <v>149.03</v>
      </c>
      <c r="DJ68" s="109">
        <v>149.51</v>
      </c>
      <c r="DK68" s="109">
        <v>149.71</v>
      </c>
      <c r="DL68" s="109">
        <v>150.16999999999999</v>
      </c>
      <c r="DM68" s="109">
        <v>150.16999999999999</v>
      </c>
      <c r="DN68" s="109">
        <v>150.07</v>
      </c>
      <c r="DO68" s="109">
        <v>152.6</v>
      </c>
      <c r="DP68" s="109">
        <v>152.6</v>
      </c>
      <c r="DQ68" s="109">
        <v>152.6</v>
      </c>
      <c r="DR68" s="109">
        <v>152.6</v>
      </c>
      <c r="DS68" s="109">
        <v>152.6</v>
      </c>
      <c r="DT68" s="109">
        <v>152.6</v>
      </c>
      <c r="DU68" s="109">
        <v>151.16999999999999</v>
      </c>
      <c r="DV68" s="109">
        <v>155.55000000000001</v>
      </c>
      <c r="DW68" s="109">
        <v>155.55000000000001</v>
      </c>
      <c r="DX68" s="109">
        <v>155.074715614318</v>
      </c>
      <c r="DY68" s="109">
        <v>155.47913310000001</v>
      </c>
      <c r="DZ68" s="109">
        <v>154.30836679999999</v>
      </c>
      <c r="EA68" s="109">
        <v>156.0727119</v>
      </c>
      <c r="EB68" s="109">
        <v>155.8343768</v>
      </c>
      <c r="EC68" s="109">
        <v>155.8343768</v>
      </c>
      <c r="ED68" s="109">
        <v>155.53110839999999</v>
      </c>
      <c r="EE68" s="109">
        <v>156.0027719</v>
      </c>
      <c r="EF68" s="109">
        <v>156.40718939999999</v>
      </c>
      <c r="EG68" s="109">
        <v>156.88385963439899</v>
      </c>
      <c r="EH68" s="109">
        <v>156.4794421</v>
      </c>
      <c r="EI68" s="109">
        <v>156.88385959999999</v>
      </c>
      <c r="EJ68" s="109">
        <v>157.46147629999999</v>
      </c>
      <c r="EK68" s="109">
        <v>157.29479789999999</v>
      </c>
      <c r="EL68" s="109"/>
      <c r="EM68" s="109"/>
      <c r="EN68" s="109"/>
      <c r="EO68" s="109"/>
      <c r="EP68" s="109"/>
      <c r="EQ68" s="109"/>
      <c r="ER68" s="109"/>
      <c r="ES68" s="109"/>
      <c r="ET68" s="370"/>
      <c r="EU68" s="192">
        <f t="shared" si="99"/>
        <v>-1.0585344677096487E-3</v>
      </c>
      <c r="EV68" s="208">
        <f t="shared" si="96"/>
        <v>2.1375982280513569E-5</v>
      </c>
      <c r="EW68" s="358">
        <f t="shared" si="106"/>
        <v>1.483512453208232</v>
      </c>
      <c r="EX68" s="155"/>
      <c r="EY68" s="155"/>
      <c r="EZ68" s="287">
        <f t="shared" si="100"/>
        <v>2.6193788612713931E-3</v>
      </c>
      <c r="FA68" s="288">
        <f t="shared" si="97"/>
        <v>2.1488540495581737E-5</v>
      </c>
      <c r="FB68" s="287">
        <f t="shared" si="101"/>
        <v>3.2004664921949592E-3</v>
      </c>
      <c r="FC68" s="154"/>
      <c r="FD68" s="155"/>
      <c r="FE68" s="201">
        <f t="shared" si="102"/>
        <v>153.20782072619318</v>
      </c>
      <c r="FF68" s="201">
        <f t="shared" si="103"/>
        <v>156.24952812786657</v>
      </c>
      <c r="FG68" s="279">
        <f t="shared" si="104"/>
        <v>1.9853473453613102E-2</v>
      </c>
      <c r="FH68" s="376">
        <f t="shared" si="98"/>
        <v>1.1459124906135775E-4</v>
      </c>
      <c r="FI68" s="282">
        <f t="shared" si="105"/>
        <v>1.174272743076296</v>
      </c>
      <c r="FJ68" s="265"/>
      <c r="FK68" s="265"/>
      <c r="FL68" s="6"/>
      <c r="FM68" s="291"/>
      <c r="FN68" s="141"/>
      <c r="FO68" s="6"/>
      <c r="FP68" s="6"/>
      <c r="FQ68" s="6"/>
      <c r="FR68" s="6"/>
    </row>
    <row r="69" spans="3:175" ht="15.75" thickBot="1">
      <c r="C69" s="39">
        <v>108.6</v>
      </c>
      <c r="D69" s="40">
        <v>108.6</v>
      </c>
      <c r="E69" s="40">
        <v>108.6</v>
      </c>
      <c r="F69" s="40">
        <v>108.6</v>
      </c>
      <c r="G69" s="40">
        <v>108.6</v>
      </c>
      <c r="H69" s="40">
        <v>108.6</v>
      </c>
      <c r="I69" s="41">
        <v>108.61920361253954</v>
      </c>
      <c r="J69" s="42">
        <v>108.61920361253954</v>
      </c>
      <c r="K69" s="42">
        <v>108.61920361253954</v>
      </c>
      <c r="L69" s="27">
        <v>108.61920361253954</v>
      </c>
      <c r="M69" s="27">
        <v>108.61920361253954</v>
      </c>
      <c r="N69" s="27">
        <v>108.61920361253954</v>
      </c>
      <c r="O69" s="66">
        <v>9</v>
      </c>
      <c r="P69" s="85" t="s">
        <v>9</v>
      </c>
      <c r="Q69" s="89">
        <v>6.0000000000000001E-3</v>
      </c>
      <c r="R69" s="92">
        <v>139.46828031681824</v>
      </c>
      <c r="S69" s="91">
        <v>139.46828031681824</v>
      </c>
      <c r="T69" s="91">
        <v>139.46828031681824</v>
      </c>
      <c r="U69" s="91">
        <v>141.34480547127455</v>
      </c>
      <c r="V69" s="91">
        <v>141.34480547127455</v>
      </c>
      <c r="W69" s="91">
        <v>141.34480547127455</v>
      </c>
      <c r="X69" s="91">
        <v>145.46431857991215</v>
      </c>
      <c r="Y69" s="91">
        <v>145.46431857991215</v>
      </c>
      <c r="Z69" s="99">
        <v>145.46431857991215</v>
      </c>
      <c r="AA69" s="99">
        <v>144.03673080463923</v>
      </c>
      <c r="AB69" s="100">
        <v>144.03673080463923</v>
      </c>
      <c r="AC69" s="99">
        <v>144.03673080463923</v>
      </c>
      <c r="AD69" s="104">
        <v>146.19</v>
      </c>
      <c r="AE69" s="91">
        <v>146.08000000000001</v>
      </c>
      <c r="AF69" s="102">
        <v>146.38</v>
      </c>
      <c r="AG69" s="91">
        <v>147.55000000000001</v>
      </c>
      <c r="AH69" s="102">
        <v>147.43</v>
      </c>
      <c r="AI69" s="91">
        <v>147.88999999999999</v>
      </c>
      <c r="AJ69" s="91">
        <v>155.16</v>
      </c>
      <c r="AK69" s="91">
        <v>155.66</v>
      </c>
      <c r="AL69" s="99">
        <v>155.56</v>
      </c>
      <c r="AM69" s="99">
        <v>153.02000000000001</v>
      </c>
      <c r="AN69" s="100">
        <v>153.30000000000001</v>
      </c>
      <c r="AO69" s="99">
        <v>155.21</v>
      </c>
      <c r="AP69" s="96">
        <v>157.1</v>
      </c>
      <c r="AQ69" s="91">
        <v>156.05000000000001</v>
      </c>
      <c r="AR69" s="91">
        <v>156.05000000000001</v>
      </c>
      <c r="AS69" s="91">
        <v>156.05000000000001</v>
      </c>
      <c r="AT69" s="91">
        <v>155.97999999999999</v>
      </c>
      <c r="AU69" s="91">
        <v>156.47999999999999</v>
      </c>
      <c r="AV69" s="91">
        <v>158.58000000000001</v>
      </c>
      <c r="AW69" s="91">
        <v>162.52000000000001</v>
      </c>
      <c r="AX69" s="91">
        <v>161.12</v>
      </c>
      <c r="AY69" s="91">
        <v>161.87</v>
      </c>
      <c r="AZ69" s="91">
        <v>161.87</v>
      </c>
      <c r="BA69" s="91">
        <v>162.06</v>
      </c>
      <c r="BB69" s="96">
        <v>163.06</v>
      </c>
      <c r="BC69" s="91">
        <v>163.06</v>
      </c>
      <c r="BD69" s="91">
        <v>163.06</v>
      </c>
      <c r="BE69" s="91">
        <v>159.1</v>
      </c>
      <c r="BF69" s="91">
        <v>159.1</v>
      </c>
      <c r="BG69" s="91">
        <v>158.69999999999999</v>
      </c>
      <c r="BH69" s="91">
        <v>158.6</v>
      </c>
      <c r="BI69" s="91">
        <v>158.6</v>
      </c>
      <c r="BJ69" s="91">
        <v>158.6</v>
      </c>
      <c r="BK69" s="91">
        <v>162.6</v>
      </c>
      <c r="BL69" s="91">
        <v>162.6</v>
      </c>
      <c r="BM69" s="91">
        <v>162.6</v>
      </c>
      <c r="BN69" s="102">
        <v>162.24</v>
      </c>
      <c r="BO69" s="102">
        <v>162.24</v>
      </c>
      <c r="BP69" s="102">
        <v>162.24</v>
      </c>
      <c r="BQ69" s="91">
        <v>157.82</v>
      </c>
      <c r="BR69" s="91">
        <v>157.9</v>
      </c>
      <c r="BS69" s="91">
        <v>157.82</v>
      </c>
      <c r="BT69" s="91">
        <v>157.82</v>
      </c>
      <c r="BU69" s="91">
        <v>157.82</v>
      </c>
      <c r="BV69" s="91">
        <v>157.82</v>
      </c>
      <c r="BW69" s="91">
        <v>158.15</v>
      </c>
      <c r="BX69" s="91">
        <v>158.15</v>
      </c>
      <c r="BY69" s="91">
        <v>158.15</v>
      </c>
      <c r="BZ69" s="102">
        <v>158.78</v>
      </c>
      <c r="CA69" s="102">
        <v>158.78</v>
      </c>
      <c r="CB69" s="102">
        <v>158.78</v>
      </c>
      <c r="CC69" s="91">
        <v>158.63</v>
      </c>
      <c r="CD69" s="91">
        <v>158.63</v>
      </c>
      <c r="CE69" s="91">
        <v>158.63</v>
      </c>
      <c r="CF69" s="91">
        <v>158.63</v>
      </c>
      <c r="CG69" s="91">
        <v>158.63</v>
      </c>
      <c r="CH69" s="91">
        <v>158.63</v>
      </c>
      <c r="CI69" s="91">
        <v>158.68</v>
      </c>
      <c r="CJ69" s="91">
        <v>158.85</v>
      </c>
      <c r="CK69" s="91">
        <v>158.85</v>
      </c>
      <c r="CL69" s="109">
        <v>160.03</v>
      </c>
      <c r="CM69" s="102">
        <v>160.03</v>
      </c>
      <c r="CN69" s="91">
        <v>160.03</v>
      </c>
      <c r="CO69" s="146">
        <v>160.1</v>
      </c>
      <c r="CP69" s="91">
        <v>164.39</v>
      </c>
      <c r="CQ69" s="91">
        <v>165.16</v>
      </c>
      <c r="CR69" s="91">
        <v>164.97</v>
      </c>
      <c r="CS69" s="146">
        <v>164.97</v>
      </c>
      <c r="CT69" s="146">
        <v>165.09</v>
      </c>
      <c r="CU69" s="146">
        <v>165.29</v>
      </c>
      <c r="CV69" s="146">
        <v>165.62</v>
      </c>
      <c r="CW69" s="109">
        <v>165.62</v>
      </c>
      <c r="CX69" s="109">
        <v>165.34</v>
      </c>
      <c r="CY69" s="109">
        <v>166.28</v>
      </c>
      <c r="CZ69" s="109">
        <v>166.6</v>
      </c>
      <c r="DA69" s="109">
        <v>166.53</v>
      </c>
      <c r="DB69" s="109">
        <v>166.31</v>
      </c>
      <c r="DC69" s="109">
        <v>164.69</v>
      </c>
      <c r="DD69" s="109">
        <v>164.69</v>
      </c>
      <c r="DE69" s="109">
        <v>164.69</v>
      </c>
      <c r="DF69" s="109">
        <v>165.22</v>
      </c>
      <c r="DG69" s="109">
        <v>168.68</v>
      </c>
      <c r="DH69" s="109">
        <v>169.23</v>
      </c>
      <c r="DI69" s="109">
        <v>168.53</v>
      </c>
      <c r="DJ69" s="109">
        <v>169.15</v>
      </c>
      <c r="DK69" s="109">
        <v>169.12</v>
      </c>
      <c r="DL69" s="109">
        <v>168.8</v>
      </c>
      <c r="DM69" s="109">
        <v>169.22</v>
      </c>
      <c r="DN69" s="109">
        <v>173.69</v>
      </c>
      <c r="DO69" s="109">
        <v>179.12</v>
      </c>
      <c r="DP69" s="109">
        <v>179.12</v>
      </c>
      <c r="DQ69" s="109">
        <v>179.82</v>
      </c>
      <c r="DR69" s="109">
        <v>178.93</v>
      </c>
      <c r="DS69" s="109">
        <v>178.76</v>
      </c>
      <c r="DT69" s="109">
        <v>178.71</v>
      </c>
      <c r="DU69" s="109">
        <v>177.85</v>
      </c>
      <c r="DV69" s="109">
        <v>176.42</v>
      </c>
      <c r="DW69" s="109">
        <v>177.59</v>
      </c>
      <c r="DX69" s="109">
        <v>176.08975172042801</v>
      </c>
      <c r="DY69" s="109">
        <v>179.28841109999999</v>
      </c>
      <c r="DZ69" s="109">
        <v>178.65489719999999</v>
      </c>
      <c r="EA69" s="109">
        <v>176.8196106</v>
      </c>
      <c r="EB69" s="109">
        <v>177.60500909999999</v>
      </c>
      <c r="EC69" s="109">
        <v>178.02851200000001</v>
      </c>
      <c r="ED69" s="109">
        <v>179.14706469999999</v>
      </c>
      <c r="EE69" s="109">
        <v>178.1399965</v>
      </c>
      <c r="EF69" s="109">
        <v>178.29799650000001</v>
      </c>
      <c r="EG69" s="109">
        <v>178.60745191574</v>
      </c>
      <c r="EH69" s="109">
        <v>178.0187368</v>
      </c>
      <c r="EI69" s="109">
        <v>179.02301550000001</v>
      </c>
      <c r="EJ69" s="109">
        <v>179.4872522</v>
      </c>
      <c r="EK69" s="109">
        <v>179.29766179999999</v>
      </c>
      <c r="EL69" s="109"/>
      <c r="EM69" s="109"/>
      <c r="EN69" s="109"/>
      <c r="EO69" s="109"/>
      <c r="EP69" s="109"/>
      <c r="EQ69" s="109"/>
      <c r="ER69" s="109"/>
      <c r="ES69" s="109"/>
      <c r="ET69" s="370"/>
      <c r="EU69" s="192">
        <f t="shared" si="99"/>
        <v>-1.0562889435109524E-3</v>
      </c>
      <c r="EV69" s="208">
        <f t="shared" si="96"/>
        <v>1.7180104857016646E-5</v>
      </c>
      <c r="EW69" s="358">
        <f t="shared" si="106"/>
        <v>1.192314774981891</v>
      </c>
      <c r="EX69" s="155"/>
      <c r="EY69" s="155"/>
      <c r="EZ69" s="287">
        <f t="shared" si="100"/>
        <v>3.86439578448039E-3</v>
      </c>
      <c r="FA69" s="288">
        <f t="shared" si="97"/>
        <v>3.2730399176890767E-5</v>
      </c>
      <c r="FB69" s="287">
        <f t="shared" si="101"/>
        <v>4.8748097090792449E-3</v>
      </c>
      <c r="FC69" s="154"/>
      <c r="FD69" s="155"/>
      <c r="FE69" s="201">
        <f t="shared" si="102"/>
        <v>177.949013568369</v>
      </c>
      <c r="FF69" s="201">
        <f t="shared" si="103"/>
        <v>178.42726706797831</v>
      </c>
      <c r="FG69" s="279">
        <f>FF69/FE69-1</f>
        <v>2.6875872477121199E-3</v>
      </c>
      <c r="FH69" s="376">
        <f t="shared" si="98"/>
        <v>1.8017402284666212E-5</v>
      </c>
      <c r="FI69" s="282">
        <f t="shared" si="105"/>
        <v>0.18463315983749717</v>
      </c>
      <c r="FJ69" s="265"/>
      <c r="FK69" s="265"/>
      <c r="FL69" s="6"/>
      <c r="FM69" s="291"/>
      <c r="FN69" s="141"/>
      <c r="FO69" s="6"/>
      <c r="FP69" s="6"/>
      <c r="FQ69" s="6"/>
      <c r="FR69" s="6"/>
    </row>
    <row r="70" spans="3:175" ht="15.75" thickBot="1">
      <c r="C70" s="39">
        <v>120.3</v>
      </c>
      <c r="D70" s="40">
        <v>120.3</v>
      </c>
      <c r="E70" s="40">
        <v>120.3</v>
      </c>
      <c r="F70" s="40">
        <v>120.3</v>
      </c>
      <c r="G70" s="40">
        <v>120.3</v>
      </c>
      <c r="H70" s="40">
        <v>120.3</v>
      </c>
      <c r="I70" s="41">
        <v>120.32545603512531</v>
      </c>
      <c r="J70" s="42">
        <v>120.32545603512531</v>
      </c>
      <c r="K70" s="42">
        <v>120.32545603512531</v>
      </c>
      <c r="L70" s="27">
        <v>120.32545603512533</v>
      </c>
      <c r="M70" s="27">
        <v>120.32545603512533</v>
      </c>
      <c r="N70" s="27">
        <v>120.32545603512533</v>
      </c>
      <c r="O70" s="66">
        <v>10</v>
      </c>
      <c r="P70" s="85" t="s">
        <v>10</v>
      </c>
      <c r="Q70" s="89">
        <v>4.6699999999999998E-2</v>
      </c>
      <c r="R70" s="92">
        <v>136.95614532731597</v>
      </c>
      <c r="S70" s="91">
        <v>136.95614532731597</v>
      </c>
      <c r="T70" s="91">
        <v>136.95614532731597</v>
      </c>
      <c r="U70" s="91">
        <v>136.95614532731597</v>
      </c>
      <c r="V70" s="91">
        <v>136.95614532731597</v>
      </c>
      <c r="W70" s="91">
        <v>136.95614532731597</v>
      </c>
      <c r="X70" s="91">
        <v>137.68541728009569</v>
      </c>
      <c r="Y70" s="91">
        <v>137.68541728009569</v>
      </c>
      <c r="Z70" s="99">
        <v>137.68541728009569</v>
      </c>
      <c r="AA70" s="99">
        <v>137.68541728009569</v>
      </c>
      <c r="AB70" s="100">
        <v>137.68541728009569</v>
      </c>
      <c r="AC70" s="99">
        <v>137.68541728009569</v>
      </c>
      <c r="AD70" s="104">
        <v>136.02000000000001</v>
      </c>
      <c r="AE70" s="102">
        <v>135.9</v>
      </c>
      <c r="AF70" s="102">
        <v>136.38</v>
      </c>
      <c r="AG70" s="91">
        <v>135.96</v>
      </c>
      <c r="AH70" s="91">
        <v>135.96</v>
      </c>
      <c r="AI70" s="91">
        <v>135.96</v>
      </c>
      <c r="AJ70" s="91">
        <v>136.25</v>
      </c>
      <c r="AK70" s="91">
        <v>136.25</v>
      </c>
      <c r="AL70" s="99">
        <v>136.1</v>
      </c>
      <c r="AM70" s="99">
        <v>136.1</v>
      </c>
      <c r="AN70" s="100">
        <v>136.1</v>
      </c>
      <c r="AO70" s="99">
        <v>136.22999999999999</v>
      </c>
      <c r="AP70" s="96">
        <v>136.54</v>
      </c>
      <c r="AQ70" s="91">
        <v>136.54</v>
      </c>
      <c r="AR70" s="91">
        <v>136.54</v>
      </c>
      <c r="AS70" s="91">
        <v>136.54</v>
      </c>
      <c r="AT70" s="91">
        <v>136.54</v>
      </c>
      <c r="AU70" s="91">
        <v>136.54</v>
      </c>
      <c r="AV70" s="91">
        <v>136.54</v>
      </c>
      <c r="AW70" s="91">
        <v>136.54</v>
      </c>
      <c r="AX70" s="91">
        <v>136.54</v>
      </c>
      <c r="AY70" s="91">
        <v>135.82</v>
      </c>
      <c r="AZ70" s="91">
        <v>135.82</v>
      </c>
      <c r="BA70" s="91">
        <v>135.82</v>
      </c>
      <c r="BB70" s="96">
        <v>135.82</v>
      </c>
      <c r="BC70" s="91">
        <v>135.82</v>
      </c>
      <c r="BD70" s="91">
        <v>135.82</v>
      </c>
      <c r="BE70" s="91">
        <v>135.80000000000001</v>
      </c>
      <c r="BF70" s="91">
        <v>135.80000000000001</v>
      </c>
      <c r="BG70" s="91">
        <v>135.80000000000001</v>
      </c>
      <c r="BH70" s="91">
        <v>135.80000000000001</v>
      </c>
      <c r="BI70" s="91">
        <v>135.80000000000001</v>
      </c>
      <c r="BJ70" s="91">
        <v>135.80000000000001</v>
      </c>
      <c r="BK70" s="91">
        <v>138.19999999999999</v>
      </c>
      <c r="BL70" s="91">
        <v>138.19999999999999</v>
      </c>
      <c r="BM70" s="91">
        <v>138.19999999999999</v>
      </c>
      <c r="BN70" s="102">
        <v>138.22</v>
      </c>
      <c r="BO70" s="102">
        <v>138.22</v>
      </c>
      <c r="BP70" s="102">
        <v>138.22</v>
      </c>
      <c r="BQ70" s="91">
        <v>138.22</v>
      </c>
      <c r="BR70" s="91">
        <v>138.22</v>
      </c>
      <c r="BS70" s="91">
        <v>138.22</v>
      </c>
      <c r="BT70" s="91">
        <v>138.22</v>
      </c>
      <c r="BU70" s="91">
        <v>138.22</v>
      </c>
      <c r="BV70" s="91">
        <v>138.22</v>
      </c>
      <c r="BW70" s="91">
        <v>138.22</v>
      </c>
      <c r="BX70" s="91">
        <v>138.22</v>
      </c>
      <c r="BY70" s="91">
        <v>138.22</v>
      </c>
      <c r="BZ70" s="102">
        <v>138.66999999999999</v>
      </c>
      <c r="CA70" s="102">
        <v>138.66999999999999</v>
      </c>
      <c r="CB70" s="102">
        <v>138.66999999999999</v>
      </c>
      <c r="CC70" s="91">
        <v>138.66999999999999</v>
      </c>
      <c r="CD70" s="91">
        <v>138.66999999999999</v>
      </c>
      <c r="CE70" s="91">
        <v>138.66999999999999</v>
      </c>
      <c r="CF70" s="91">
        <v>138.66999999999999</v>
      </c>
      <c r="CG70" s="91">
        <v>138.66999999999999</v>
      </c>
      <c r="CH70" s="91">
        <v>138.66999999999999</v>
      </c>
      <c r="CI70" s="91">
        <v>142.26</v>
      </c>
      <c r="CJ70" s="91">
        <v>142.26</v>
      </c>
      <c r="CK70" s="91">
        <v>142.26</v>
      </c>
      <c r="CL70" s="109">
        <v>142.26</v>
      </c>
      <c r="CM70" s="102">
        <v>142.26</v>
      </c>
      <c r="CN70" s="91">
        <v>142.26</v>
      </c>
      <c r="CO70" s="146">
        <v>142.26</v>
      </c>
      <c r="CP70" s="91">
        <v>142.26</v>
      </c>
      <c r="CQ70" s="91">
        <v>142.26</v>
      </c>
      <c r="CR70" s="91">
        <v>142.26</v>
      </c>
      <c r="CS70" s="146">
        <v>142.26</v>
      </c>
      <c r="CT70" s="146">
        <v>142.85</v>
      </c>
      <c r="CU70" s="146">
        <v>144.62</v>
      </c>
      <c r="CV70" s="146">
        <v>144.62</v>
      </c>
      <c r="CW70" s="109">
        <v>144.62</v>
      </c>
      <c r="CX70" s="109">
        <v>144.62</v>
      </c>
      <c r="CY70" s="109">
        <v>144.62</v>
      </c>
      <c r="CZ70" s="109">
        <v>144.62</v>
      </c>
      <c r="DA70" s="109">
        <v>144.62</v>
      </c>
      <c r="DB70" s="109">
        <v>144.62</v>
      </c>
      <c r="DC70" s="109">
        <v>144.62</v>
      </c>
      <c r="DD70" s="109">
        <v>144.62</v>
      </c>
      <c r="DE70" s="109">
        <v>144.62</v>
      </c>
      <c r="DF70" s="109">
        <v>145.13999999999999</v>
      </c>
      <c r="DG70" s="109">
        <v>146.44999999999999</v>
      </c>
      <c r="DH70" s="109">
        <v>146.44999999999999</v>
      </c>
      <c r="DI70" s="109">
        <v>146.44999999999999</v>
      </c>
      <c r="DJ70" s="109">
        <v>146.44999999999999</v>
      </c>
      <c r="DK70" s="109">
        <v>146.44999999999999</v>
      </c>
      <c r="DL70" s="109">
        <v>146.44999999999999</v>
      </c>
      <c r="DM70" s="109">
        <v>146.44999999999999</v>
      </c>
      <c r="DN70" s="109">
        <v>146.44999999999999</v>
      </c>
      <c r="DO70" s="109">
        <v>146.44999999999999</v>
      </c>
      <c r="DP70" s="109">
        <v>146.44999999999999</v>
      </c>
      <c r="DQ70" s="109">
        <v>146.44999999999999</v>
      </c>
      <c r="DR70" s="109">
        <v>146.44999999999999</v>
      </c>
      <c r="DS70" s="109">
        <v>146.44999999999999</v>
      </c>
      <c r="DT70" s="109">
        <v>145.9</v>
      </c>
      <c r="DU70" s="109">
        <v>145.9</v>
      </c>
      <c r="DV70" s="109">
        <v>145.9</v>
      </c>
      <c r="DW70" s="109">
        <v>145.9</v>
      </c>
      <c r="DX70" s="109">
        <v>145.89945077896101</v>
      </c>
      <c r="DY70" s="109">
        <v>145.89945080000001</v>
      </c>
      <c r="DZ70" s="109">
        <v>145.89945080000001</v>
      </c>
      <c r="EA70" s="109">
        <v>145.89945080000001</v>
      </c>
      <c r="EB70" s="109">
        <v>145.89945080000001</v>
      </c>
      <c r="EC70" s="109">
        <v>145.89945080000001</v>
      </c>
      <c r="ED70" s="109">
        <v>147.33719830000001</v>
      </c>
      <c r="EE70" s="109">
        <v>147.81978129999999</v>
      </c>
      <c r="EF70" s="109">
        <v>147.81978129999999</v>
      </c>
      <c r="EG70" s="109">
        <v>147.81978130340499</v>
      </c>
      <c r="EH70" s="109">
        <v>147.81978129999999</v>
      </c>
      <c r="EI70" s="109">
        <v>147.81978129999999</v>
      </c>
      <c r="EJ70" s="109">
        <v>147.81978129999999</v>
      </c>
      <c r="EK70" s="109">
        <v>147.81978129999999</v>
      </c>
      <c r="EL70" s="109"/>
      <c r="EM70" s="109"/>
      <c r="EN70" s="109"/>
      <c r="EO70" s="109"/>
      <c r="EP70" s="109"/>
      <c r="EQ70" s="109"/>
      <c r="ER70" s="109"/>
      <c r="ES70" s="109"/>
      <c r="ET70" s="370"/>
      <c r="EU70" s="192">
        <f t="shared" si="99"/>
        <v>0</v>
      </c>
      <c r="EV70" s="208">
        <f t="shared" si="96"/>
        <v>0</v>
      </c>
      <c r="EW70" s="358">
        <f t="shared" si="106"/>
        <v>0</v>
      </c>
      <c r="EX70" s="155"/>
      <c r="EY70" s="155"/>
      <c r="EZ70" s="287">
        <f t="shared" si="100"/>
        <v>-2.3034796292620285E-11</v>
      </c>
      <c r="FA70" s="288">
        <f t="shared" si="97"/>
        <v>-9.859405362757786E-13</v>
      </c>
      <c r="FB70" s="287">
        <f t="shared" si="101"/>
        <v>-1.4684429825730391E-10</v>
      </c>
      <c r="FC70" s="154"/>
      <c r="FD70" s="155"/>
      <c r="FE70" s="201">
        <f t="shared" si="102"/>
        <v>146.17490846491344</v>
      </c>
      <c r="FF70" s="201">
        <f t="shared" si="103"/>
        <v>147.13945588361705</v>
      </c>
      <c r="FG70" s="279">
        <f>FF70/FE70-1</f>
        <v>6.5985840445053068E-3</v>
      </c>
      <c r="FH70" s="376">
        <f t="shared" si="98"/>
        <v>2.8282854026092421E-4</v>
      </c>
      <c r="FI70" s="282">
        <f t="shared" si="105"/>
        <v>2.8982827965740037</v>
      </c>
      <c r="FJ70" s="265"/>
      <c r="FK70" s="265"/>
      <c r="FL70" s="6"/>
      <c r="FM70" s="291"/>
      <c r="FN70" s="141"/>
      <c r="FO70" s="6"/>
      <c r="FP70" s="6"/>
      <c r="FQ70" s="6"/>
      <c r="FR70" s="6"/>
    </row>
    <row r="71" spans="3:175" ht="15.75" thickBot="1">
      <c r="C71" s="39">
        <v>103.1</v>
      </c>
      <c r="D71" s="40">
        <v>103.1</v>
      </c>
      <c r="E71" s="40">
        <v>103.1</v>
      </c>
      <c r="F71" s="40">
        <v>103.1</v>
      </c>
      <c r="G71" s="40">
        <v>103.1</v>
      </c>
      <c r="H71" s="40">
        <v>103.1</v>
      </c>
      <c r="I71" s="41">
        <v>103.1427841681656</v>
      </c>
      <c r="J71" s="42">
        <v>103.1427841681656</v>
      </c>
      <c r="K71" s="42">
        <v>103.1427841681656</v>
      </c>
      <c r="L71" s="27">
        <v>103.14278416816562</v>
      </c>
      <c r="M71" s="27">
        <v>103.14278416816562</v>
      </c>
      <c r="N71" s="27">
        <v>103.14278416816562</v>
      </c>
      <c r="O71" s="66">
        <v>11</v>
      </c>
      <c r="P71" s="85" t="s">
        <v>11</v>
      </c>
      <c r="Q71" s="89">
        <v>1.7100000000000001E-2</v>
      </c>
      <c r="R71" s="92">
        <v>156.7845953224822</v>
      </c>
      <c r="S71" s="91">
        <v>157.13168980295603</v>
      </c>
      <c r="T71" s="91">
        <v>159.01013967012707</v>
      </c>
      <c r="U71" s="91">
        <v>158.94144404278532</v>
      </c>
      <c r="V71" s="91">
        <v>158.94144404278532</v>
      </c>
      <c r="W71" s="91">
        <v>158.94144404278532</v>
      </c>
      <c r="X71" s="91">
        <v>163.73552809015357</v>
      </c>
      <c r="Y71" s="91">
        <v>163.73552809015357</v>
      </c>
      <c r="Z71" s="99">
        <v>180.79385794725903</v>
      </c>
      <c r="AA71" s="99">
        <v>161.04169276759291</v>
      </c>
      <c r="AB71" s="100">
        <v>159.83131167259296</v>
      </c>
      <c r="AC71" s="99">
        <v>159.83346478127709</v>
      </c>
      <c r="AD71" s="104">
        <v>158.41999999999999</v>
      </c>
      <c r="AE71" s="102">
        <v>158.71</v>
      </c>
      <c r="AF71" s="102">
        <v>158.12</v>
      </c>
      <c r="AG71" s="91">
        <v>161.49</v>
      </c>
      <c r="AH71" s="91">
        <v>161.49</v>
      </c>
      <c r="AI71" s="91">
        <v>161.49</v>
      </c>
      <c r="AJ71" s="91">
        <v>163.62</v>
      </c>
      <c r="AK71" s="91">
        <v>163.62</v>
      </c>
      <c r="AL71" s="99">
        <v>163.41</v>
      </c>
      <c r="AM71" s="99">
        <v>165.25</v>
      </c>
      <c r="AN71" s="100">
        <v>165.32</v>
      </c>
      <c r="AO71" s="99">
        <v>165.32</v>
      </c>
      <c r="AP71" s="96">
        <v>163.05000000000001</v>
      </c>
      <c r="AQ71" s="91">
        <v>162.97999999999999</v>
      </c>
      <c r="AR71" s="91">
        <v>162.97999999999999</v>
      </c>
      <c r="AS71" s="91">
        <v>163.80000000000001</v>
      </c>
      <c r="AT71" s="91">
        <v>163.72</v>
      </c>
      <c r="AU71" s="91">
        <v>164.12</v>
      </c>
      <c r="AV71" s="91">
        <v>164.84</v>
      </c>
      <c r="AW71" s="91">
        <v>164.88</v>
      </c>
      <c r="AX71" s="91">
        <v>164.88</v>
      </c>
      <c r="AY71" s="91">
        <v>164.88</v>
      </c>
      <c r="AZ71" s="91">
        <v>164.88</v>
      </c>
      <c r="BA71" s="91">
        <v>164.88</v>
      </c>
      <c r="BB71" s="96">
        <v>172.84</v>
      </c>
      <c r="BC71" s="91">
        <v>172.84</v>
      </c>
      <c r="BD71" s="91">
        <v>172.84</v>
      </c>
      <c r="BE71" s="91">
        <v>172.1</v>
      </c>
      <c r="BF71" s="91">
        <v>172.1</v>
      </c>
      <c r="BG71" s="91">
        <v>172.1</v>
      </c>
      <c r="BH71" s="91">
        <v>175.5</v>
      </c>
      <c r="BI71" s="91">
        <v>176.8</v>
      </c>
      <c r="BJ71" s="91">
        <v>178.8</v>
      </c>
      <c r="BK71" s="91">
        <v>178.4</v>
      </c>
      <c r="BL71" s="91">
        <v>178.4</v>
      </c>
      <c r="BM71" s="91">
        <v>178.5</v>
      </c>
      <c r="BN71" s="102">
        <v>179.32</v>
      </c>
      <c r="BO71" s="102">
        <v>179.32</v>
      </c>
      <c r="BP71" s="102">
        <v>180.94</v>
      </c>
      <c r="BQ71" s="91">
        <v>183.56</v>
      </c>
      <c r="BR71" s="91">
        <v>183.56</v>
      </c>
      <c r="BS71" s="91">
        <v>183.56</v>
      </c>
      <c r="BT71" s="91">
        <v>182.84</v>
      </c>
      <c r="BU71" s="91">
        <v>182.62</v>
      </c>
      <c r="BV71" s="102">
        <v>182.54</v>
      </c>
      <c r="BW71" s="91">
        <v>182.54</v>
      </c>
      <c r="BX71" s="91">
        <v>182.54</v>
      </c>
      <c r="BY71" s="91">
        <v>182.54</v>
      </c>
      <c r="BZ71" s="102">
        <v>183.42</v>
      </c>
      <c r="CA71" s="102">
        <v>183.42</v>
      </c>
      <c r="CB71" s="102">
        <v>183.42</v>
      </c>
      <c r="CC71" s="91">
        <v>183.51</v>
      </c>
      <c r="CD71" s="91">
        <v>184.36</v>
      </c>
      <c r="CE71" s="91">
        <v>184.36</v>
      </c>
      <c r="CF71" s="91">
        <v>184.08</v>
      </c>
      <c r="CG71" s="91">
        <v>184.08</v>
      </c>
      <c r="CH71" s="102">
        <v>184.39</v>
      </c>
      <c r="CI71" s="91">
        <v>184.39</v>
      </c>
      <c r="CJ71" s="91">
        <v>185.43</v>
      </c>
      <c r="CK71" s="91">
        <v>189.15</v>
      </c>
      <c r="CL71" s="109">
        <v>189.3</v>
      </c>
      <c r="CM71" s="102">
        <v>189.3</v>
      </c>
      <c r="CN71" s="91">
        <v>190.06</v>
      </c>
      <c r="CO71" s="146">
        <v>190.16</v>
      </c>
      <c r="CP71" s="91">
        <v>194.53</v>
      </c>
      <c r="CQ71" s="91">
        <v>194.52</v>
      </c>
      <c r="CR71" s="91">
        <v>194.52</v>
      </c>
      <c r="CS71" s="146">
        <v>195.28</v>
      </c>
      <c r="CT71" s="146">
        <v>195.28</v>
      </c>
      <c r="CU71" s="146">
        <v>195.28</v>
      </c>
      <c r="CV71" s="146">
        <v>196.99</v>
      </c>
      <c r="CW71" s="109">
        <v>196.99</v>
      </c>
      <c r="CX71" s="109">
        <v>196.99</v>
      </c>
      <c r="CY71" s="109">
        <v>197.14</v>
      </c>
      <c r="CZ71" s="109">
        <v>197.04</v>
      </c>
      <c r="DA71" s="109">
        <v>197.04</v>
      </c>
      <c r="DB71" s="109">
        <v>198.56</v>
      </c>
      <c r="DC71" s="109">
        <v>198.56</v>
      </c>
      <c r="DD71" s="109">
        <v>198.56</v>
      </c>
      <c r="DE71" s="109">
        <v>198.56</v>
      </c>
      <c r="DF71" s="109">
        <v>198.56</v>
      </c>
      <c r="DG71" s="109">
        <v>198.56</v>
      </c>
      <c r="DH71" s="109">
        <v>198.06</v>
      </c>
      <c r="DI71" s="109">
        <v>198.03</v>
      </c>
      <c r="DJ71" s="109">
        <v>202.03</v>
      </c>
      <c r="DK71" s="109">
        <v>206.06</v>
      </c>
      <c r="DL71" s="109">
        <v>208.11</v>
      </c>
      <c r="DM71" s="109">
        <v>211.34</v>
      </c>
      <c r="DN71" s="109">
        <v>218.29</v>
      </c>
      <c r="DO71" s="109">
        <v>223.22</v>
      </c>
      <c r="DP71" s="109">
        <v>222.46</v>
      </c>
      <c r="DQ71" s="109">
        <v>226.2</v>
      </c>
      <c r="DR71" s="109">
        <v>225.87</v>
      </c>
      <c r="DS71" s="109">
        <v>226.93</v>
      </c>
      <c r="DT71" s="109">
        <v>226.93</v>
      </c>
      <c r="DU71" s="109">
        <v>225.57</v>
      </c>
      <c r="DV71" s="109">
        <v>243.65</v>
      </c>
      <c r="DW71" s="109">
        <v>243.65</v>
      </c>
      <c r="DX71" s="109">
        <v>243.50349903106601</v>
      </c>
      <c r="DY71" s="109">
        <v>243.35262779999999</v>
      </c>
      <c r="DZ71" s="109">
        <v>243.35262779999999</v>
      </c>
      <c r="EA71" s="109">
        <v>243.30587389999999</v>
      </c>
      <c r="EB71" s="109">
        <v>243.36378569999999</v>
      </c>
      <c r="EC71" s="109">
        <v>243.93289089999999</v>
      </c>
      <c r="ED71" s="109">
        <v>244.69311239999999</v>
      </c>
      <c r="EE71" s="109">
        <v>244.26686760000001</v>
      </c>
      <c r="EF71" s="109">
        <v>244.70643999999999</v>
      </c>
      <c r="EG71" s="109">
        <v>245.73352336883499</v>
      </c>
      <c r="EH71" s="109">
        <v>246.4937687</v>
      </c>
      <c r="EI71" s="109">
        <v>246.93059919999999</v>
      </c>
      <c r="EJ71" s="109">
        <v>247.17016219999999</v>
      </c>
      <c r="EK71" s="109">
        <v>246.82142730000001</v>
      </c>
      <c r="EL71" s="109"/>
      <c r="EM71" s="109"/>
      <c r="EN71" s="109"/>
      <c r="EO71" s="109"/>
      <c r="EP71" s="109"/>
      <c r="EQ71" s="109"/>
      <c r="ER71" s="109"/>
      <c r="ES71" s="109"/>
      <c r="ET71" s="370"/>
      <c r="EU71" s="192">
        <f t="shared" si="99"/>
        <v>-1.4109101879287156E-3</v>
      </c>
      <c r="EV71" s="208">
        <f t="shared" si="96"/>
        <v>2.5266840731475447E-5</v>
      </c>
      <c r="EW71" s="358">
        <f t="shared" si="106"/>
        <v>1.7535415395877778</v>
      </c>
      <c r="EX71" s="155"/>
      <c r="EY71" s="155"/>
      <c r="EZ71" s="287">
        <f t="shared" si="100"/>
        <v>4.4271693835282733E-3</v>
      </c>
      <c r="FA71" s="288">
        <f t="shared" si="97"/>
        <v>1.5232095884274035E-4</v>
      </c>
      <c r="FB71" s="287">
        <f t="shared" si="101"/>
        <v>2.2686423255941116E-2</v>
      </c>
      <c r="FC71" s="154"/>
      <c r="FD71" s="155"/>
      <c r="FE71" s="201">
        <f t="shared" si="102"/>
        <v>230.80217723592216</v>
      </c>
      <c r="FF71" s="201">
        <f t="shared" si="103"/>
        <v>245.06425658906957</v>
      </c>
      <c r="FG71" s="387">
        <f>FF71/FE71-1</f>
        <v>6.179352172474939E-2</v>
      </c>
      <c r="FH71" s="376">
        <f t="shared" si="98"/>
        <v>1.5313050940442897E-3</v>
      </c>
      <c r="FI71" s="377">
        <f t="shared" si="105"/>
        <v>15.692034496519586</v>
      </c>
      <c r="FJ71" s="265"/>
      <c r="FK71" s="265"/>
      <c r="FL71" s="6"/>
      <c r="FM71" s="291"/>
      <c r="FN71" s="141"/>
      <c r="FO71" s="6"/>
      <c r="FP71" s="6"/>
      <c r="FQ71" s="6"/>
      <c r="FR71" s="6"/>
    </row>
    <row r="72" spans="3:175" ht="15.75" thickBot="1">
      <c r="C72" s="39">
        <v>109.9</v>
      </c>
      <c r="D72" s="40">
        <v>109.9</v>
      </c>
      <c r="E72" s="40">
        <v>109.9</v>
      </c>
      <c r="F72" s="40">
        <v>109.9</v>
      </c>
      <c r="G72" s="40">
        <v>109.9</v>
      </c>
      <c r="H72" s="40">
        <v>109.9</v>
      </c>
      <c r="I72" s="41">
        <v>109.88741852721361</v>
      </c>
      <c r="J72" s="42">
        <v>109.88741852721361</v>
      </c>
      <c r="K72" s="42">
        <v>109.88741852721361</v>
      </c>
      <c r="L72" s="27">
        <v>109.8874185272136</v>
      </c>
      <c r="M72" s="27">
        <v>109.8874185272136</v>
      </c>
      <c r="N72" s="27">
        <v>109.8874185272136</v>
      </c>
      <c r="O72" s="66">
        <v>12</v>
      </c>
      <c r="P72" s="85" t="s">
        <v>12</v>
      </c>
      <c r="Q72" s="89">
        <v>6.7999999999999996E-3</v>
      </c>
      <c r="R72" s="92">
        <v>116.26448361615341</v>
      </c>
      <c r="S72" s="91">
        <v>116.26448361615341</v>
      </c>
      <c r="T72" s="91">
        <v>116.26448361615341</v>
      </c>
      <c r="U72" s="91">
        <v>116.49239504232033</v>
      </c>
      <c r="V72" s="91">
        <v>116.49239504232033</v>
      </c>
      <c r="W72" s="91">
        <v>116.49239504232033</v>
      </c>
      <c r="X72" s="91">
        <v>116.49239504232033</v>
      </c>
      <c r="Y72" s="91">
        <v>116.49239504232033</v>
      </c>
      <c r="Z72" s="99">
        <v>116.38868258448862</v>
      </c>
      <c r="AA72" s="99">
        <v>116.86755386621003</v>
      </c>
      <c r="AB72" s="100">
        <v>119.0549255434611</v>
      </c>
      <c r="AC72" s="99">
        <v>119.57348783261962</v>
      </c>
      <c r="AD72" s="104">
        <v>119.57</v>
      </c>
      <c r="AE72" s="91">
        <v>119.43</v>
      </c>
      <c r="AF72" s="102">
        <v>120.89</v>
      </c>
      <c r="AG72" s="91">
        <v>120.97</v>
      </c>
      <c r="AH72" s="91">
        <v>121.31</v>
      </c>
      <c r="AI72" s="91">
        <v>121.31</v>
      </c>
      <c r="AJ72" s="91">
        <v>120.9</v>
      </c>
      <c r="AK72" s="91">
        <v>121.2</v>
      </c>
      <c r="AL72" s="99">
        <v>121.46</v>
      </c>
      <c r="AM72" s="99">
        <v>121.5</v>
      </c>
      <c r="AN72" s="100">
        <v>121.5</v>
      </c>
      <c r="AO72" s="99">
        <v>122.9</v>
      </c>
      <c r="AP72" s="96">
        <v>122.8</v>
      </c>
      <c r="AQ72" s="91">
        <v>122.66</v>
      </c>
      <c r="AR72" s="91">
        <v>122.66</v>
      </c>
      <c r="AS72" s="91">
        <v>122.88</v>
      </c>
      <c r="AT72" s="91">
        <v>123.5</v>
      </c>
      <c r="AU72" s="91">
        <v>123.8</v>
      </c>
      <c r="AV72" s="91">
        <v>121.18</v>
      </c>
      <c r="AW72" s="91">
        <v>123.29</v>
      </c>
      <c r="AX72" s="91">
        <v>123.29</v>
      </c>
      <c r="AY72" s="91">
        <v>122.07</v>
      </c>
      <c r="AZ72" s="91">
        <v>122.66</v>
      </c>
      <c r="BA72" s="91">
        <v>123.83</v>
      </c>
      <c r="BB72" s="96">
        <v>133.93</v>
      </c>
      <c r="BC72" s="91">
        <v>133.93</v>
      </c>
      <c r="BD72" s="91">
        <v>133.93</v>
      </c>
      <c r="BE72" s="91">
        <v>131</v>
      </c>
      <c r="BF72" s="91">
        <v>130.80000000000001</v>
      </c>
      <c r="BG72" s="91">
        <v>130.80000000000001</v>
      </c>
      <c r="BH72" s="91">
        <v>130.4</v>
      </c>
      <c r="BI72" s="91">
        <v>130.4</v>
      </c>
      <c r="BJ72" s="91">
        <v>130.4</v>
      </c>
      <c r="BK72" s="91">
        <v>129.30000000000001</v>
      </c>
      <c r="BL72" s="91">
        <v>129.30000000000001</v>
      </c>
      <c r="BM72" s="91">
        <v>129.30000000000001</v>
      </c>
      <c r="BN72" s="102">
        <v>130.79</v>
      </c>
      <c r="BO72" s="102">
        <v>130.79</v>
      </c>
      <c r="BP72" s="102">
        <v>130.79</v>
      </c>
      <c r="BQ72" s="91">
        <v>129.02000000000001</v>
      </c>
      <c r="BR72" s="91">
        <v>129.12</v>
      </c>
      <c r="BS72" s="91">
        <v>129.12</v>
      </c>
      <c r="BT72" s="91">
        <v>129.12</v>
      </c>
      <c r="BU72" s="91">
        <v>128.57</v>
      </c>
      <c r="BV72" s="91">
        <v>128.57</v>
      </c>
      <c r="BW72" s="91">
        <v>128.84</v>
      </c>
      <c r="BX72" s="91">
        <v>128.84</v>
      </c>
      <c r="BY72" s="91">
        <v>128.84</v>
      </c>
      <c r="BZ72" s="102">
        <v>128.43</v>
      </c>
      <c r="CA72" s="102">
        <v>128.43</v>
      </c>
      <c r="CB72" s="102">
        <v>128.43</v>
      </c>
      <c r="CC72" s="91">
        <v>128.24</v>
      </c>
      <c r="CD72" s="91">
        <v>128.24</v>
      </c>
      <c r="CE72" s="91">
        <v>128.24</v>
      </c>
      <c r="CF72" s="91">
        <v>128.24</v>
      </c>
      <c r="CG72" s="91">
        <v>128.24</v>
      </c>
      <c r="CH72" s="91">
        <v>129.05000000000001</v>
      </c>
      <c r="CI72" s="91">
        <v>132.52000000000001</v>
      </c>
      <c r="CJ72" s="91">
        <v>132.52000000000001</v>
      </c>
      <c r="CK72" s="91">
        <v>132.94</v>
      </c>
      <c r="CL72" s="109">
        <v>133.19</v>
      </c>
      <c r="CM72" s="102">
        <v>132.61000000000001</v>
      </c>
      <c r="CN72" s="91">
        <v>132.61000000000001</v>
      </c>
      <c r="CO72" s="146">
        <v>132.83000000000001</v>
      </c>
      <c r="CP72" s="91">
        <v>134.61000000000001</v>
      </c>
      <c r="CQ72" s="91">
        <v>134</v>
      </c>
      <c r="CR72" s="91">
        <v>134.02000000000001</v>
      </c>
      <c r="CS72" s="146">
        <v>134.02000000000001</v>
      </c>
      <c r="CT72" s="146">
        <v>134.02000000000001</v>
      </c>
      <c r="CU72" s="162">
        <v>132.22</v>
      </c>
      <c r="CV72" s="146">
        <v>132.61000000000001</v>
      </c>
      <c r="CW72" s="109">
        <v>132.61000000000001</v>
      </c>
      <c r="CX72" s="109">
        <v>133.16</v>
      </c>
      <c r="CY72" s="171">
        <v>135.35</v>
      </c>
      <c r="CZ72" s="171">
        <v>135.25</v>
      </c>
      <c r="DA72" s="171">
        <v>135.25</v>
      </c>
      <c r="DB72" s="171">
        <v>135.08000000000001</v>
      </c>
      <c r="DC72" s="171">
        <v>135.08000000000001</v>
      </c>
      <c r="DD72" s="171">
        <v>135.08000000000001</v>
      </c>
      <c r="DE72" s="171">
        <v>135.08000000000001</v>
      </c>
      <c r="DF72" s="171">
        <v>135.91999999999999</v>
      </c>
      <c r="DG72" s="171">
        <v>135.22999999999999</v>
      </c>
      <c r="DH72" s="171">
        <v>135.49</v>
      </c>
      <c r="DI72" s="171">
        <v>135.49</v>
      </c>
      <c r="DJ72" s="109">
        <v>136.97999999999999</v>
      </c>
      <c r="DK72" s="171">
        <v>137.03</v>
      </c>
      <c r="DL72" s="171">
        <v>137.30000000000001</v>
      </c>
      <c r="DM72" s="171">
        <v>137.33000000000001</v>
      </c>
      <c r="DN72" s="171">
        <v>139.31</v>
      </c>
      <c r="DO72" s="171">
        <v>139.22</v>
      </c>
      <c r="DP72" s="171">
        <v>135.32</v>
      </c>
      <c r="DQ72" s="171">
        <v>135.32</v>
      </c>
      <c r="DR72" s="171">
        <v>135.65</v>
      </c>
      <c r="DS72" s="171">
        <v>135.65</v>
      </c>
      <c r="DT72" s="171">
        <v>135.71</v>
      </c>
      <c r="DU72" s="171">
        <v>135.52000000000001</v>
      </c>
      <c r="DV72" s="109">
        <v>136.12</v>
      </c>
      <c r="DW72" s="171">
        <v>135.88999999999999</v>
      </c>
      <c r="DX72" s="171">
        <v>135.37182807922301</v>
      </c>
      <c r="DY72" s="109">
        <v>135.90496780000001</v>
      </c>
      <c r="DZ72" s="171">
        <v>135.23271080000001</v>
      </c>
      <c r="EA72" s="171">
        <v>135.77290769999999</v>
      </c>
      <c r="EB72" s="171">
        <v>136.22601030000001</v>
      </c>
      <c r="EC72" s="171">
        <v>136.99570890000001</v>
      </c>
      <c r="ED72" s="171">
        <v>137.31107710000001</v>
      </c>
      <c r="EE72" s="171">
        <v>139.2856002</v>
      </c>
      <c r="EF72" s="171">
        <v>140.2065873</v>
      </c>
      <c r="EG72" s="171">
        <v>140.575838088989</v>
      </c>
      <c r="EH72" s="109">
        <v>140.41885139999999</v>
      </c>
      <c r="EI72" s="171">
        <v>140.8367753</v>
      </c>
      <c r="EJ72" s="171">
        <v>141.48731230000001</v>
      </c>
      <c r="EK72" s="109">
        <v>141.19347329999999</v>
      </c>
      <c r="EL72" s="171"/>
      <c r="EM72" s="171"/>
      <c r="EN72" s="171"/>
      <c r="EO72" s="171"/>
      <c r="EP72" s="171"/>
      <c r="EQ72" s="171"/>
      <c r="ER72" s="171"/>
      <c r="ES72" s="171"/>
      <c r="ET72" s="370"/>
      <c r="EU72" s="192">
        <f t="shared" si="99"/>
        <v>-2.0767869233178082E-3</v>
      </c>
      <c r="EV72" s="208">
        <f t="shared" si="96"/>
        <v>2.7284500320243709E-5</v>
      </c>
      <c r="EW72" s="358">
        <f t="shared" si="106"/>
        <v>1.893568935147576</v>
      </c>
      <c r="EX72" s="155"/>
      <c r="EY72" s="155"/>
      <c r="EZ72" s="287">
        <f t="shared" si="100"/>
        <v>4.3936085987978934E-3</v>
      </c>
      <c r="FA72" s="288">
        <f t="shared" si="97"/>
        <v>3.8429899761907552E-5</v>
      </c>
      <c r="FB72" s="287">
        <f t="shared" si="101"/>
        <v>5.7236835843590631E-3</v>
      </c>
      <c r="FC72" s="154"/>
      <c r="FD72" s="155"/>
      <c r="FE72" s="201">
        <f t="shared" si="102"/>
        <v>136.24889965660191</v>
      </c>
      <c r="FF72" s="201">
        <f t="shared" si="103"/>
        <v>138.7952377240824</v>
      </c>
      <c r="FG72" s="279">
        <f>FF72/FE72-1</f>
        <v>1.8688870691053072E-2</v>
      </c>
      <c r="FH72" s="376">
        <f t="shared" si="98"/>
        <v>1.0871957444947508E-4</v>
      </c>
      <c r="FI72" s="282">
        <f t="shared" si="105"/>
        <v>1.1141028129164894</v>
      </c>
      <c r="FJ72" s="265"/>
      <c r="FK72" s="265"/>
      <c r="FL72" s="6"/>
      <c r="FM72" s="291"/>
      <c r="FN72" s="141"/>
      <c r="FO72" s="6"/>
      <c r="FP72" s="6"/>
      <c r="FQ72" s="6"/>
      <c r="FR72" s="6"/>
    </row>
    <row r="73" spans="3:175" ht="15.75" thickBot="1">
      <c r="C73" s="43">
        <v>120.1</v>
      </c>
      <c r="D73" s="44">
        <v>121.9</v>
      </c>
      <c r="E73" s="31">
        <v>120.9</v>
      </c>
      <c r="F73" s="31">
        <v>123.4</v>
      </c>
      <c r="G73" s="31">
        <v>123.5</v>
      </c>
      <c r="H73" s="31">
        <v>123.8</v>
      </c>
      <c r="I73" s="30">
        <v>125.26503173930129</v>
      </c>
      <c r="J73" s="31">
        <v>125.26503173930129</v>
      </c>
      <c r="K73" s="31">
        <v>125.40587498508545</v>
      </c>
      <c r="L73" s="18">
        <v>125.31197948789601</v>
      </c>
      <c r="M73" s="18">
        <v>125.32762873742757</v>
      </c>
      <c r="N73" s="18">
        <v>125.34849440346967</v>
      </c>
      <c r="O73" s="66"/>
      <c r="P73" s="54" t="s">
        <v>31</v>
      </c>
      <c r="Q73" s="73">
        <f>SUM(Q61:Q72)</f>
        <v>1</v>
      </c>
      <c r="R73" s="49">
        <f t="shared" ref="R73:AC73" si="107">SUMPRODUCT($Q$61:$Q$72,R61:R72)</f>
        <v>124.29488912268663</v>
      </c>
      <c r="S73" s="49">
        <f t="shared" si="107"/>
        <v>124.29003172665983</v>
      </c>
      <c r="T73" s="49">
        <f t="shared" si="107"/>
        <v>124.50244152858733</v>
      </c>
      <c r="U73" s="49">
        <f t="shared" si="107"/>
        <v>124.9065443034919</v>
      </c>
      <c r="V73" s="49">
        <f t="shared" si="107"/>
        <v>125.16904148514307</v>
      </c>
      <c r="W73" s="49">
        <f t="shared" si="107"/>
        <v>125.36992207462568</v>
      </c>
      <c r="X73" s="49">
        <f t="shared" si="107"/>
        <v>126.07257920535434</v>
      </c>
      <c r="Y73" s="49">
        <f t="shared" si="107"/>
        <v>126.52188670184009</v>
      </c>
      <c r="Z73" s="49">
        <f t="shared" si="107"/>
        <v>128.00230911271606</v>
      </c>
      <c r="AA73" s="49">
        <f t="shared" si="107"/>
        <v>128.1696258261795</v>
      </c>
      <c r="AB73" s="49">
        <f t="shared" si="107"/>
        <v>128.08607498441745</v>
      </c>
      <c r="AC73" s="49">
        <f t="shared" si="107"/>
        <v>129.52580174274831</v>
      </c>
      <c r="AD73" s="105">
        <v>127.72</v>
      </c>
      <c r="AE73" s="49">
        <v>128.57</v>
      </c>
      <c r="AF73" s="49">
        <v>128.32</v>
      </c>
      <c r="AG73" s="49">
        <v>129.15</v>
      </c>
      <c r="AH73" s="49">
        <v>129.28</v>
      </c>
      <c r="AI73" s="49">
        <v>129.72</v>
      </c>
      <c r="AJ73" s="49">
        <v>129.56</v>
      </c>
      <c r="AK73" s="49">
        <v>130.26</v>
      </c>
      <c r="AL73" s="49">
        <v>130.19999999999999</v>
      </c>
      <c r="AM73" s="49">
        <v>128.61000000000001</v>
      </c>
      <c r="AN73" s="49">
        <v>128.80000000000001</v>
      </c>
      <c r="AO73" s="49">
        <v>128.72</v>
      </c>
      <c r="AP73" s="75">
        <v>128</v>
      </c>
      <c r="AQ73" s="75">
        <v>128.9</v>
      </c>
      <c r="AR73" s="75">
        <v>129.19715954850366</v>
      </c>
      <c r="AS73" s="75">
        <f>SUMPRODUCT($Q$61:$Q$72,AS61:AS72)</f>
        <v>130.39079300000003</v>
      </c>
      <c r="AT73" s="75">
        <f>SUMPRODUCT($Q$61:$Q$72,AT61:AT72)</f>
        <v>131.17612199999999</v>
      </c>
      <c r="AU73" s="75">
        <f>SUMPRODUCT($Q$61:$Q$72,AU61:AU72)</f>
        <v>131.024125</v>
      </c>
      <c r="AV73" s="75">
        <v>129.9</v>
      </c>
      <c r="AW73" s="75">
        <v>133.4</v>
      </c>
      <c r="AX73" s="75">
        <v>133.1</v>
      </c>
      <c r="AY73" s="75">
        <v>133.06</v>
      </c>
      <c r="AZ73" s="75">
        <v>132.44999999999999</v>
      </c>
      <c r="BA73" s="75">
        <v>134.16</v>
      </c>
      <c r="BB73" s="75">
        <v>134.4</v>
      </c>
      <c r="BC73" s="75">
        <v>135.30000000000001</v>
      </c>
      <c r="BD73" s="75">
        <v>134.9</v>
      </c>
      <c r="BE73" s="75">
        <v>133.9</v>
      </c>
      <c r="BF73" s="75">
        <v>134</v>
      </c>
      <c r="BG73" s="75">
        <v>132.4</v>
      </c>
      <c r="BH73" s="75">
        <v>132.30000000000001</v>
      </c>
      <c r="BI73" s="75">
        <v>133.19999999999999</v>
      </c>
      <c r="BJ73" s="75">
        <v>134.4</v>
      </c>
      <c r="BK73" s="75">
        <v>137.42163902627971</v>
      </c>
      <c r="BL73" s="75">
        <v>138.03151260999996</v>
      </c>
      <c r="BM73" s="75">
        <v>139.11357199962345</v>
      </c>
      <c r="BN73" s="114">
        <v>139.75</v>
      </c>
      <c r="BO73" s="114">
        <v>140.94</v>
      </c>
      <c r="BP73" s="114">
        <v>141.25</v>
      </c>
      <c r="BQ73" s="75">
        <v>142.21</v>
      </c>
      <c r="BR73" s="75">
        <v>142.96</v>
      </c>
      <c r="BS73" s="75">
        <v>143.19999999999999</v>
      </c>
      <c r="BT73" s="75">
        <v>141.80000000000001</v>
      </c>
      <c r="BU73" s="75">
        <v>142.16</v>
      </c>
      <c r="BV73" s="75">
        <v>142.19999999999999</v>
      </c>
      <c r="BW73" s="75">
        <v>141.76</v>
      </c>
      <c r="BX73" s="75">
        <v>142.37</v>
      </c>
      <c r="BY73" s="75">
        <v>142.32</v>
      </c>
      <c r="BZ73" s="114">
        <v>141.44</v>
      </c>
      <c r="CA73" s="114">
        <v>140.87</v>
      </c>
      <c r="CB73" s="114">
        <v>139.78</v>
      </c>
      <c r="CC73" s="75">
        <v>139.13999999999999</v>
      </c>
      <c r="CD73" s="75">
        <v>138.94999999999999</v>
      </c>
      <c r="CE73" s="75">
        <v>137.34</v>
      </c>
      <c r="CF73" s="75">
        <v>136.72999999999999</v>
      </c>
      <c r="CG73" s="75">
        <v>137.38999999999999</v>
      </c>
      <c r="CH73" s="75">
        <v>138.26</v>
      </c>
      <c r="CI73" s="75">
        <v>138.86000000000001</v>
      </c>
      <c r="CJ73" s="75">
        <v>140.5</v>
      </c>
      <c r="CK73" s="75">
        <v>141.37</v>
      </c>
      <c r="CL73" s="75">
        <v>143.04</v>
      </c>
      <c r="CM73" s="75">
        <v>143.25</v>
      </c>
      <c r="CN73" s="75">
        <v>144.01</v>
      </c>
      <c r="CO73" s="75">
        <v>144.97</v>
      </c>
      <c r="CP73" s="75">
        <v>149.01</v>
      </c>
      <c r="CQ73" s="75">
        <v>149.19999999999999</v>
      </c>
      <c r="CR73" s="75">
        <v>149.82</v>
      </c>
      <c r="CS73" s="75">
        <v>150.88</v>
      </c>
      <c r="CT73" s="75">
        <v>150.61168251887631</v>
      </c>
      <c r="CU73" s="75">
        <v>151.25</v>
      </c>
      <c r="CV73" s="75">
        <v>152.5</v>
      </c>
      <c r="CW73" s="75">
        <v>152.03</v>
      </c>
      <c r="CX73" s="75">
        <v>151.91</v>
      </c>
      <c r="CY73" s="173">
        <v>152.15</v>
      </c>
      <c r="CZ73" s="173">
        <v>151.9</v>
      </c>
      <c r="DA73" s="173">
        <v>150.69999999999999</v>
      </c>
      <c r="DB73" s="173">
        <v>150.1</v>
      </c>
      <c r="DC73" s="173">
        <v>146.41999999999999</v>
      </c>
      <c r="DD73" s="173">
        <v>147.07</v>
      </c>
      <c r="DE73" s="173">
        <f>SUMPRODUCT(DE61:DE72,$Q$61:$Q$72)/$Q$73</f>
        <v>148.54057499999999</v>
      </c>
      <c r="DF73" s="173">
        <v>150.5</v>
      </c>
      <c r="DG73" s="173">
        <v>152.4</v>
      </c>
      <c r="DH73" s="173">
        <v>152.30000000000001</v>
      </c>
      <c r="DI73" s="173">
        <v>153.01</v>
      </c>
      <c r="DJ73" s="75">
        <v>154.19999999999999</v>
      </c>
      <c r="DK73" s="173">
        <v>154.03</v>
      </c>
      <c r="DL73" s="173">
        <v>154.5</v>
      </c>
      <c r="DM73" s="173">
        <v>154.5</v>
      </c>
      <c r="DN73" s="173">
        <v>155.4</v>
      </c>
      <c r="DO73" s="173">
        <v>156</v>
      </c>
      <c r="DP73" s="173">
        <v>156.1</v>
      </c>
      <c r="DQ73" s="173">
        <v>157</v>
      </c>
      <c r="DR73" s="173">
        <v>157.30000000000001</v>
      </c>
      <c r="DS73" s="173">
        <v>161.91</v>
      </c>
      <c r="DT73" s="173">
        <v>162.30000000000001</v>
      </c>
      <c r="DU73" s="173">
        <v>162.51</v>
      </c>
      <c r="DV73" s="75">
        <v>162.38999999999999</v>
      </c>
      <c r="DW73" s="75">
        <v>160.05000000000001</v>
      </c>
      <c r="DX73" s="173">
        <v>160.356295108795</v>
      </c>
      <c r="DY73" s="173">
        <v>159.85</v>
      </c>
      <c r="DZ73" s="173">
        <v>160.07649900000001</v>
      </c>
      <c r="EA73" s="173">
        <v>159.22327039999999</v>
      </c>
      <c r="EB73" s="173">
        <v>159.53638549999999</v>
      </c>
      <c r="EC73" s="173">
        <v>159.66438059999999</v>
      </c>
      <c r="ED73" s="173">
        <v>159.99922749999999</v>
      </c>
      <c r="EE73" s="173">
        <v>160.3720069</v>
      </c>
      <c r="EF73" s="173">
        <v>160.9222412</v>
      </c>
      <c r="EG73" s="173">
        <v>161.28131151199301</v>
      </c>
      <c r="EH73" s="75">
        <v>161.7775321</v>
      </c>
      <c r="EI73" s="75">
        <v>162.13057040000001</v>
      </c>
      <c r="EJ73" s="173">
        <v>162.3641849</v>
      </c>
      <c r="EK73" s="173">
        <v>162.45270970000001</v>
      </c>
      <c r="EL73" s="173"/>
      <c r="EM73" s="173"/>
      <c r="EN73" s="173"/>
      <c r="EO73" s="173"/>
      <c r="EP73" s="173"/>
      <c r="EQ73" s="173"/>
      <c r="ER73" s="173"/>
      <c r="ES73" s="173"/>
      <c r="ET73" s="374"/>
      <c r="EU73" s="192">
        <f t="shared" si="99"/>
        <v>5.4522368990750358E-4</v>
      </c>
      <c r="EV73" s="421">
        <f t="shared" si="96"/>
        <v>1.4409034608564319E-3</v>
      </c>
      <c r="EW73" s="394">
        <f>SUM(EW61:EW72)</f>
        <v>99.999583707348805</v>
      </c>
      <c r="EX73" s="156"/>
      <c r="EY73" s="155"/>
      <c r="EZ73" s="287">
        <f t="shared" si="100"/>
        <v>7.2630745436361721E-3</v>
      </c>
      <c r="FA73" s="422">
        <f t="shared" si="97"/>
        <v>6.7141901182175365E-3</v>
      </c>
      <c r="FB73" s="391">
        <f>SUM(FB61:FB72)</f>
        <v>1.0000060978359389</v>
      </c>
      <c r="FC73" s="156"/>
      <c r="FD73" s="155"/>
      <c r="FE73" s="201">
        <f t="shared" si="102"/>
        <v>159.26385792573288</v>
      </c>
      <c r="FF73" s="201">
        <f t="shared" si="103"/>
        <v>160.81669330933275</v>
      </c>
      <c r="FG73" s="280">
        <f>FF73/FE73-1</f>
        <v>9.7500801740215692E-3</v>
      </c>
      <c r="FH73" s="280">
        <f>SUM(FH61:FH72)</f>
        <v>9.7584866664926426E-3</v>
      </c>
      <c r="FI73" s="281">
        <f>SUM(FI61:FI72)</f>
        <v>100.00000000000001</v>
      </c>
      <c r="FJ73" s="265"/>
      <c r="FK73" s="265"/>
      <c r="FL73" s="6"/>
      <c r="FM73" s="291"/>
      <c r="FO73" s="6"/>
      <c r="FP73" s="6"/>
      <c r="FQ73" s="6"/>
      <c r="FR73" s="6"/>
    </row>
    <row r="74" spans="3:175" ht="15.75" thickBot="1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67"/>
      <c r="P74" s="56" t="s">
        <v>50</v>
      </c>
      <c r="Q74" s="62"/>
      <c r="R74" s="53">
        <f>R73/N73-1</f>
        <v>-8.4054083441299499E-3</v>
      </c>
      <c r="S74" s="59">
        <f t="shared" ref="S74:AX74" si="108">S73/R73-1</f>
        <v>-3.9079611889758503E-5</v>
      </c>
      <c r="T74" s="59">
        <f t="shared" si="108"/>
        <v>1.7089850165508125E-3</v>
      </c>
      <c r="U74" s="59">
        <f t="shared" si="108"/>
        <v>3.2457417697451252E-3</v>
      </c>
      <c r="V74" s="59">
        <f t="shared" si="108"/>
        <v>2.1015486667645966E-3</v>
      </c>
      <c r="W74" s="59">
        <f t="shared" si="108"/>
        <v>1.6048743930539011E-3</v>
      </c>
      <c r="X74" s="59">
        <f t="shared" si="108"/>
        <v>5.6046707144830066E-3</v>
      </c>
      <c r="Y74" s="59">
        <f t="shared" si="108"/>
        <v>3.5638796264640948E-3</v>
      </c>
      <c r="Z74" s="59">
        <f t="shared" si="108"/>
        <v>1.1700919496756557E-2</v>
      </c>
      <c r="AA74" s="59">
        <f t="shared" si="108"/>
        <v>1.3071382432334744E-3</v>
      </c>
      <c r="AB74" s="59">
        <f t="shared" si="108"/>
        <v>-6.5187708260427968E-4</v>
      </c>
      <c r="AC74" s="59">
        <f t="shared" si="108"/>
        <v>1.1240306633691466E-2</v>
      </c>
      <c r="AD74" s="59">
        <f t="shared" si="108"/>
        <v>-1.3941637252590233E-2</v>
      </c>
      <c r="AE74" s="59">
        <f t="shared" si="108"/>
        <v>6.65518321327907E-3</v>
      </c>
      <c r="AF74" s="59">
        <f t="shared" si="108"/>
        <v>-1.9444660496227284E-3</v>
      </c>
      <c r="AG74" s="59">
        <f t="shared" si="108"/>
        <v>6.468204488778051E-3</v>
      </c>
      <c r="AH74" s="59">
        <f t="shared" si="108"/>
        <v>1.0065814943862605E-3</v>
      </c>
      <c r="AI74" s="59">
        <f t="shared" si="108"/>
        <v>3.4034653465346842E-3</v>
      </c>
      <c r="AJ74" s="59">
        <f t="shared" si="108"/>
        <v>-1.2334258402713072E-3</v>
      </c>
      <c r="AK74" s="59">
        <f t="shared" si="108"/>
        <v>5.4029021302870461E-3</v>
      </c>
      <c r="AL74" s="59">
        <f t="shared" si="108"/>
        <v>-4.6061722708434782E-4</v>
      </c>
      <c r="AM74" s="59">
        <f t="shared" si="108"/>
        <v>-1.2211981566820129E-2</v>
      </c>
      <c r="AN74" s="59">
        <f t="shared" si="108"/>
        <v>1.4773345774046209E-3</v>
      </c>
      <c r="AO74" s="59">
        <f t="shared" si="108"/>
        <v>-6.2111801242248355E-4</v>
      </c>
      <c r="AP74" s="59">
        <f t="shared" si="108"/>
        <v>-5.5935363579863173E-3</v>
      </c>
      <c r="AQ74" s="59">
        <f t="shared" si="108"/>
        <v>7.0312500000000444E-3</v>
      </c>
      <c r="AR74" s="59">
        <f t="shared" si="108"/>
        <v>2.3053494841245303E-3</v>
      </c>
      <c r="AS74" s="59">
        <f t="shared" si="108"/>
        <v>9.2388521208026653E-3</v>
      </c>
      <c r="AT74" s="59">
        <f t="shared" si="108"/>
        <v>6.022886907359748E-3</v>
      </c>
      <c r="AU74" s="59">
        <f t="shared" si="108"/>
        <v>-1.1587246038573529E-3</v>
      </c>
      <c r="AV74" s="59">
        <f t="shared" si="108"/>
        <v>-8.5795268619422993E-3</v>
      </c>
      <c r="AW74" s="59">
        <f t="shared" si="108"/>
        <v>2.6943802925327276E-2</v>
      </c>
      <c r="AX74" s="59">
        <f t="shared" si="108"/>
        <v>-2.2488755622189771E-3</v>
      </c>
      <c r="AY74" s="59">
        <f t="shared" ref="AY74:CD74" si="109">AY73/AX73-1</f>
        <v>-3.0052592036056147E-4</v>
      </c>
      <c r="AZ74" s="59">
        <f t="shared" si="109"/>
        <v>-4.5843980159328002E-3</v>
      </c>
      <c r="BA74" s="59">
        <f t="shared" si="109"/>
        <v>1.2910532276330766E-2</v>
      </c>
      <c r="BB74" s="59">
        <f t="shared" si="109"/>
        <v>1.7889087656530744E-3</v>
      </c>
      <c r="BC74" s="59">
        <f t="shared" si="109"/>
        <v>6.6964285714286031E-3</v>
      </c>
      <c r="BD74" s="59">
        <f t="shared" si="109"/>
        <v>-2.9563932002957261E-3</v>
      </c>
      <c r="BE74" s="59">
        <f t="shared" si="109"/>
        <v>-7.4128984432912937E-3</v>
      </c>
      <c r="BF74" s="59">
        <f t="shared" si="109"/>
        <v>7.468259895444529E-4</v>
      </c>
      <c r="BG74" s="59">
        <f t="shared" si="109"/>
        <v>-1.1940298507462699E-2</v>
      </c>
      <c r="BH74" s="59">
        <f t="shared" si="109"/>
        <v>-7.5528700906335455E-4</v>
      </c>
      <c r="BI74" s="59">
        <f t="shared" si="109"/>
        <v>6.8027210884351597E-3</v>
      </c>
      <c r="BJ74" s="59">
        <f t="shared" si="109"/>
        <v>9.009009009009139E-3</v>
      </c>
      <c r="BK74" s="59">
        <f t="shared" si="109"/>
        <v>2.2482433231247878E-2</v>
      </c>
      <c r="BL74" s="59">
        <f t="shared" si="109"/>
        <v>4.4379734373829471E-3</v>
      </c>
      <c r="BM74" s="59">
        <f t="shared" si="109"/>
        <v>7.8392199662462581E-3</v>
      </c>
      <c r="BN74" s="59">
        <f t="shared" si="109"/>
        <v>4.5748807339824893E-3</v>
      </c>
      <c r="BO74" s="59">
        <f t="shared" si="109"/>
        <v>8.5152057245079238E-3</v>
      </c>
      <c r="BP74" s="59">
        <f t="shared" si="109"/>
        <v>2.1995175251880994E-3</v>
      </c>
      <c r="BQ74" s="59">
        <f t="shared" si="109"/>
        <v>6.7964601769912036E-3</v>
      </c>
      <c r="BR74" s="59">
        <f t="shared" si="109"/>
        <v>5.2738907249840761E-3</v>
      </c>
      <c r="BS74" s="59">
        <f t="shared" si="109"/>
        <v>1.6787912702853625E-3</v>
      </c>
      <c r="BT74" s="59">
        <f t="shared" si="109"/>
        <v>-9.7765363128490268E-3</v>
      </c>
      <c r="BU74" s="59">
        <f t="shared" si="109"/>
        <v>2.5387870239772514E-3</v>
      </c>
      <c r="BV74" s="59">
        <f t="shared" si="109"/>
        <v>2.8137310073161892E-4</v>
      </c>
      <c r="BW74" s="59">
        <f t="shared" si="109"/>
        <v>-3.0942334739803012E-3</v>
      </c>
      <c r="BX74" s="59">
        <f t="shared" si="109"/>
        <v>4.3030474040632871E-3</v>
      </c>
      <c r="BY74" s="59">
        <f t="shared" si="109"/>
        <v>-3.5119758376067622E-4</v>
      </c>
      <c r="BZ74" s="59">
        <f t="shared" si="109"/>
        <v>-6.1832490163012954E-3</v>
      </c>
      <c r="CA74" s="59">
        <f t="shared" si="109"/>
        <v>-4.029977375565541E-3</v>
      </c>
      <c r="CB74" s="59">
        <f t="shared" si="109"/>
        <v>-7.7376304394122242E-3</v>
      </c>
      <c r="CC74" s="59">
        <f t="shared" si="109"/>
        <v>-4.5786235512950135E-3</v>
      </c>
      <c r="CD74" s="59">
        <f t="shared" si="109"/>
        <v>-1.3655311197354747E-3</v>
      </c>
      <c r="CE74" s="59">
        <f t="shared" ref="CE74:DJ74" si="110">CE73/CD73-1</f>
        <v>-1.1586901763224078E-2</v>
      </c>
      <c r="CF74" s="59">
        <f t="shared" si="110"/>
        <v>-4.4415319644678375E-3</v>
      </c>
      <c r="CG74" s="59">
        <f t="shared" si="110"/>
        <v>4.8270313757039496E-3</v>
      </c>
      <c r="CH74" s="59">
        <f t="shared" si="110"/>
        <v>6.3323385981512992E-3</v>
      </c>
      <c r="CI74" s="59">
        <f t="shared" si="110"/>
        <v>4.3396499349053208E-3</v>
      </c>
      <c r="CJ74" s="59">
        <f t="shared" si="110"/>
        <v>1.1810456574967487E-2</v>
      </c>
      <c r="CK74" s="59">
        <f t="shared" si="110"/>
        <v>6.1921708185053159E-3</v>
      </c>
      <c r="CL74" s="59">
        <f t="shared" si="110"/>
        <v>1.181297304944473E-2</v>
      </c>
      <c r="CM74" s="59">
        <f t="shared" si="110"/>
        <v>1.4681208053692885E-3</v>
      </c>
      <c r="CN74" s="59">
        <f t="shared" si="110"/>
        <v>5.3054101221639005E-3</v>
      </c>
      <c r="CO74" s="59">
        <f t="shared" si="110"/>
        <v>6.6662037358518056E-3</v>
      </c>
      <c r="CP74" s="59">
        <f t="shared" si="110"/>
        <v>2.7867834724425666E-2</v>
      </c>
      <c r="CQ74" s="59">
        <f t="shared" si="110"/>
        <v>1.2750822092477687E-3</v>
      </c>
      <c r="CR74" s="59">
        <f t="shared" si="110"/>
        <v>4.1554959785523593E-3</v>
      </c>
      <c r="CS74" s="59">
        <f t="shared" si="110"/>
        <v>7.0751568548925725E-3</v>
      </c>
      <c r="CT74" s="59">
        <f t="shared" si="110"/>
        <v>-1.7783502195366507E-3</v>
      </c>
      <c r="CU74" s="59">
        <f t="shared" si="110"/>
        <v>4.2381671225517614E-3</v>
      </c>
      <c r="CV74" s="59">
        <f t="shared" si="110"/>
        <v>8.2644628099173278E-3</v>
      </c>
      <c r="CW74" s="59">
        <f t="shared" si="110"/>
        <v>-3.0819672131147113E-3</v>
      </c>
      <c r="CX74" s="59">
        <f t="shared" si="110"/>
        <v>-7.8931789778335926E-4</v>
      </c>
      <c r="CY74" s="172">
        <f t="shared" si="110"/>
        <v>1.5798828253572594E-3</v>
      </c>
      <c r="CZ74" s="172">
        <f t="shared" si="110"/>
        <v>-1.6431153466973658E-3</v>
      </c>
      <c r="DA74" s="172">
        <f t="shared" si="110"/>
        <v>-7.89993416721535E-3</v>
      </c>
      <c r="DB74" s="172">
        <f t="shared" si="110"/>
        <v>-3.9814200398141653E-3</v>
      </c>
      <c r="DC74" s="172">
        <f t="shared" si="110"/>
        <v>-2.4516988674217255E-2</v>
      </c>
      <c r="DD74" s="172">
        <f t="shared" si="110"/>
        <v>4.4392842507854358E-3</v>
      </c>
      <c r="DE74" s="172">
        <f t="shared" si="110"/>
        <v>9.9991500645950637E-3</v>
      </c>
      <c r="DF74" s="172">
        <f t="shared" si="110"/>
        <v>1.3191176888873724E-2</v>
      </c>
      <c r="DG74" s="172">
        <f t="shared" si="110"/>
        <v>1.2624584717608078E-2</v>
      </c>
      <c r="DH74" s="172">
        <f t="shared" si="110"/>
        <v>-6.561679790025865E-4</v>
      </c>
      <c r="DI74" s="172">
        <f t="shared" si="110"/>
        <v>4.6618516086669448E-3</v>
      </c>
      <c r="DJ74" s="172">
        <f t="shared" si="110"/>
        <v>7.7772694595124037E-3</v>
      </c>
      <c r="DK74" s="172">
        <f t="shared" ref="DK74:EP74" si="111">DK73/DJ73-1</f>
        <v>-1.1024643320362015E-3</v>
      </c>
      <c r="DL74" s="172">
        <f t="shared" si="111"/>
        <v>3.0513536324092705E-3</v>
      </c>
      <c r="DM74" s="172">
        <f t="shared" si="111"/>
        <v>0</v>
      </c>
      <c r="DN74" s="172">
        <f t="shared" si="111"/>
        <v>5.8252427184466438E-3</v>
      </c>
      <c r="DO74" s="172">
        <f t="shared" si="111"/>
        <v>3.8610038610038533E-3</v>
      </c>
      <c r="DP74" s="172">
        <f t="shared" si="111"/>
        <v>6.4102564102563875E-4</v>
      </c>
      <c r="DQ74" s="172">
        <f t="shared" si="111"/>
        <v>5.7655349135170564E-3</v>
      </c>
      <c r="DR74" s="172">
        <f t="shared" si="111"/>
        <v>1.9108280254778176E-3</v>
      </c>
      <c r="DS74" s="172">
        <f t="shared" si="111"/>
        <v>2.9307056579783719E-2</v>
      </c>
      <c r="DT74" s="172">
        <f t="shared" si="111"/>
        <v>2.4087455994070694E-3</v>
      </c>
      <c r="DU74" s="172">
        <f t="shared" si="111"/>
        <v>1.2939001848426557E-3</v>
      </c>
      <c r="DV74" s="172">
        <f t="shared" si="111"/>
        <v>-7.3841609747093973E-4</v>
      </c>
      <c r="DW74" s="172">
        <f t="shared" si="111"/>
        <v>-1.4409754295215071E-2</v>
      </c>
      <c r="DX74" s="172">
        <f t="shared" si="111"/>
        <v>1.9137463842235913E-3</v>
      </c>
      <c r="DY74" s="172">
        <f t="shared" si="111"/>
        <v>-3.1573135838010025E-3</v>
      </c>
      <c r="DZ74" s="172">
        <f t="shared" si="111"/>
        <v>1.4169471379419374E-3</v>
      </c>
      <c r="EA74" s="172">
        <f t="shared" si="111"/>
        <v>-5.3301303147567092E-3</v>
      </c>
      <c r="EB74" s="172">
        <f t="shared" si="111"/>
        <v>1.9665159446442537E-3</v>
      </c>
      <c r="EC74" s="172">
        <f t="shared" si="111"/>
        <v>8.0229409484777747E-4</v>
      </c>
      <c r="ED74" s="172">
        <f t="shared" si="111"/>
        <v>2.0971922400079279E-3</v>
      </c>
      <c r="EE74" s="172">
        <f t="shared" si="111"/>
        <v>2.3298824989639311E-3</v>
      </c>
      <c r="EF74" s="172">
        <f t="shared" si="111"/>
        <v>3.4309871818409832E-3</v>
      </c>
      <c r="EG74" s="172">
        <f t="shared" si="111"/>
        <v>2.2313280582932915E-3</v>
      </c>
      <c r="EH74" s="172">
        <f t="shared" si="111"/>
        <v>3.0767395388529017E-3</v>
      </c>
      <c r="EI74" s="172">
        <f t="shared" si="111"/>
        <v>2.1822455529967311E-3</v>
      </c>
      <c r="EJ74" s="172">
        <f t="shared" si="111"/>
        <v>1.4409034608564575E-3</v>
      </c>
      <c r="EK74" s="172">
        <f t="shared" si="111"/>
        <v>5.4522368990750358E-4</v>
      </c>
      <c r="EL74" s="172">
        <f t="shared" si="111"/>
        <v>-1</v>
      </c>
      <c r="EM74" s="172" t="e">
        <f t="shared" si="111"/>
        <v>#DIV/0!</v>
      </c>
      <c r="EN74" s="172" t="e">
        <f t="shared" si="111"/>
        <v>#DIV/0!</v>
      </c>
      <c r="EO74" s="172" t="e">
        <f t="shared" si="111"/>
        <v>#DIV/0!</v>
      </c>
      <c r="EP74" s="172" t="e">
        <f t="shared" si="111"/>
        <v>#DIV/0!</v>
      </c>
      <c r="EQ74" s="172" t="e">
        <f t="shared" ref="EQ74:ES74" si="112">EQ73/EP73-1</f>
        <v>#DIV/0!</v>
      </c>
      <c r="ER74" s="172" t="e">
        <f t="shared" si="112"/>
        <v>#DIV/0!</v>
      </c>
      <c r="ES74" s="172" t="e">
        <f t="shared" si="112"/>
        <v>#DIV/0!</v>
      </c>
      <c r="ET74" s="372"/>
      <c r="EU74" s="192"/>
      <c r="EV74" s="193"/>
      <c r="EW74" s="194"/>
      <c r="EX74" s="6"/>
      <c r="EY74" s="6"/>
      <c r="EZ74" s="271"/>
      <c r="FA74" s="271"/>
      <c r="FB74" s="271"/>
      <c r="FC74" s="6"/>
      <c r="FD74" s="6"/>
      <c r="FE74" s="192"/>
      <c r="FF74" s="193"/>
      <c r="FG74" s="193"/>
      <c r="FH74" s="193"/>
      <c r="FI74" s="194"/>
      <c r="FJ74" s="6"/>
      <c r="FK74" s="6"/>
      <c r="FL74" s="6"/>
      <c r="FM74" s="6"/>
      <c r="FN74" s="6"/>
      <c r="FO74" s="6"/>
      <c r="FP74" s="6"/>
      <c r="FQ74" s="6"/>
      <c r="FR74" s="6"/>
      <c r="FS74" s="6"/>
    </row>
    <row r="75" spans="3:175" ht="15.75" thickBot="1">
      <c r="C75" s="33"/>
      <c r="D75" s="22"/>
      <c r="E75" s="1"/>
      <c r="F75" s="21"/>
      <c r="G75" s="21"/>
      <c r="N75" s="22"/>
      <c r="O75" s="68"/>
      <c r="P75" s="60" t="s">
        <v>51</v>
      </c>
      <c r="Q75" s="70"/>
      <c r="R75" s="61">
        <f t="shared" ref="R75:AC75" si="113">R73/C73-1</f>
        <v>3.4928302437024383E-2</v>
      </c>
      <c r="S75" s="61">
        <f t="shared" si="113"/>
        <v>1.9606494886462933E-2</v>
      </c>
      <c r="T75" s="61">
        <f t="shared" si="113"/>
        <v>2.9796869549936433E-2</v>
      </c>
      <c r="U75" s="61">
        <f t="shared" si="113"/>
        <v>1.2208624825704062E-2</v>
      </c>
      <c r="V75" s="61">
        <f t="shared" si="113"/>
        <v>1.3514505952575417E-2</v>
      </c>
      <c r="W75" s="61">
        <f t="shared" si="113"/>
        <v>1.2681115303923018E-2</v>
      </c>
      <c r="X75" s="61">
        <f t="shared" si="113"/>
        <v>6.4467110640558101E-3</v>
      </c>
      <c r="Y75" s="61">
        <f t="shared" si="113"/>
        <v>1.0033565992738858E-2</v>
      </c>
      <c r="Z75" s="61">
        <f t="shared" si="113"/>
        <v>2.0704246335663479E-2</v>
      </c>
      <c r="AA75" s="61">
        <f t="shared" si="113"/>
        <v>2.280425502782446E-2</v>
      </c>
      <c r="AB75" s="61">
        <f t="shared" si="113"/>
        <v>2.2009881418638022E-2</v>
      </c>
      <c r="AC75" s="61">
        <f t="shared" si="113"/>
        <v>3.3325548576856434E-2</v>
      </c>
      <c r="AD75" s="61">
        <f>AVERAGE(S73:AD73)/AVERAGE(R73,D73:N73)-1</f>
        <v>1.9209884425958501E-2</v>
      </c>
      <c r="AE75" s="61">
        <f>AVERAGE(T73:AE73)/AVERAGE(R73:S73,E73:O73)-1</f>
        <v>2.0445735399627907E-2</v>
      </c>
      <c r="AF75" s="61">
        <f>AVERAGE(U73:AF73)/AVERAGE(R73:T73,F73:P73)-1</f>
        <v>2.0540314057122089E-2</v>
      </c>
      <c r="AG75" s="61">
        <f>AVERAGE(V73:AG73)/AVERAGE(R73:U73,G73:N73)-1</f>
        <v>2.2347643780830539E-2</v>
      </c>
      <c r="AH75" s="61">
        <f>AVERAGE(W73:AH73)/AVERAGE(R73:V73,H73:N73)-1</f>
        <v>2.3951912749992088E-2</v>
      </c>
      <c r="AI75" s="61">
        <f>AVERAGE(X73:AI73)/AVERAGE(R73:W73,I73:N73)-1</f>
        <v>2.5779724794095182E-2</v>
      </c>
      <c r="AJ75" s="61">
        <f>AVERAGE(Y73:AJ73)/AVERAGE(R73:X73,J73:N73)-1</f>
        <v>2.7550935030621559E-2</v>
      </c>
      <c r="AK75" s="61">
        <f>AVERAGE(Z73:AK73)/AVERAGE(R73:Y73,K73:N73)-1</f>
        <v>2.9179285180330083E-2</v>
      </c>
      <c r="AL75" s="61">
        <f>AVERAGE(AA73:AL73)/AVERAGE(R73:Z73,L73:N73)-1</f>
        <v>2.8864023910656122E-2</v>
      </c>
      <c r="AM75" s="61">
        <f>AVERAGE(AB73:AM73)/AVERAGE(R73:AA73,M73:N73)-1</f>
        <v>2.7206334172303892E-2</v>
      </c>
      <c r="AN75" s="61">
        <f>AVERAGE(AC73:AN73)/AVERAGE(R73:AB73,N73)-1</f>
        <v>2.580332830521348E-2</v>
      </c>
      <c r="AO75" s="61">
        <f t="shared" ref="AO75:BT75" si="114">AVERAGE(AD73:AO73)/AVERAGE(R73:AC73)-1</f>
        <v>2.2442802823518404E-2</v>
      </c>
      <c r="AP75" s="61">
        <f t="shared" si="114"/>
        <v>2.0320756440882493E-2</v>
      </c>
      <c r="AQ75" s="61">
        <f t="shared" si="114"/>
        <v>1.7669438009682237E-2</v>
      </c>
      <c r="AR75" s="61">
        <f t="shared" si="114"/>
        <v>1.5698928011564472E-2</v>
      </c>
      <c r="AS75" s="61">
        <f t="shared" si="114"/>
        <v>1.3693749963881396E-2</v>
      </c>
      <c r="AT75" s="61">
        <f t="shared" si="114"/>
        <v>1.2213981645756267E-2</v>
      </c>
      <c r="AU75" s="61">
        <f t="shared" si="114"/>
        <v>1.0200462300243629E-2</v>
      </c>
      <c r="AV75" s="61">
        <f t="shared" si="114"/>
        <v>8.1371010439428293E-3</v>
      </c>
      <c r="AW75" s="61">
        <f t="shared" si="114"/>
        <v>7.7306438447775072E-3</v>
      </c>
      <c r="AX75" s="61">
        <f t="shared" si="114"/>
        <v>8.1731962045352713E-3</v>
      </c>
      <c r="AY75" s="61">
        <f t="shared" si="114"/>
        <v>1.0759394854028326E-2</v>
      </c>
      <c r="AZ75" s="61">
        <f t="shared" si="114"/>
        <v>1.2649027507954269E-2</v>
      </c>
      <c r="BA75" s="61">
        <f t="shared" si="114"/>
        <v>1.6687993200704909E-2</v>
      </c>
      <c r="BB75" s="61">
        <f t="shared" si="114"/>
        <v>2.0635428545564993E-2</v>
      </c>
      <c r="BC75" s="61">
        <f t="shared" si="114"/>
        <v>2.4548375979983383E-2</v>
      </c>
      <c r="BD75" s="61">
        <f t="shared" si="114"/>
        <v>2.7647032366841184E-2</v>
      </c>
      <c r="BE75" s="61">
        <f t="shared" si="114"/>
        <v>2.9086871958351246E-2</v>
      </c>
      <c r="BF75" s="61">
        <f t="shared" si="114"/>
        <v>2.9648561435565712E-2</v>
      </c>
      <c r="BG75" s="61">
        <f t="shared" si="114"/>
        <v>2.966983990031391E-2</v>
      </c>
      <c r="BH75" s="61">
        <f t="shared" si="114"/>
        <v>3.0987960392890868E-2</v>
      </c>
      <c r="BI75" s="61">
        <f t="shared" si="114"/>
        <v>2.878218355178741E-2</v>
      </c>
      <c r="BJ75" s="61">
        <f t="shared" si="114"/>
        <v>2.7703879229696859E-2</v>
      </c>
      <c r="BK75" s="61">
        <f t="shared" si="114"/>
        <v>2.75687016509778E-2</v>
      </c>
      <c r="BL75" s="61">
        <f t="shared" si="114"/>
        <v>2.8735378268568867E-2</v>
      </c>
      <c r="BM75" s="61">
        <f t="shared" si="114"/>
        <v>2.8327221347498988E-2</v>
      </c>
      <c r="BN75" s="61">
        <f t="shared" si="114"/>
        <v>2.7548492048320883E-2</v>
      </c>
      <c r="BO75" s="61">
        <f t="shared" si="114"/>
        <v>2.6958711875615826E-2</v>
      </c>
      <c r="BP75" s="61">
        <f t="shared" si="114"/>
        <v>2.7268402694327509E-2</v>
      </c>
      <c r="BQ75" s="61">
        <f t="shared" si="114"/>
        <v>3.021503984467877E-2</v>
      </c>
      <c r="BR75" s="61">
        <f t="shared" si="114"/>
        <v>3.3997748420026896E-2</v>
      </c>
      <c r="BS75" s="61">
        <f t="shared" si="114"/>
        <v>3.9855040154345822E-2</v>
      </c>
      <c r="BT75" s="61">
        <f t="shared" si="114"/>
        <v>4.422355640675768E-2</v>
      </c>
      <c r="BU75" s="61">
        <f t="shared" ref="BU75:CZ75" si="115">AVERAGE(BJ73:BU73)/AVERAGE(AX73:BI73)-1</f>
        <v>4.9942753192676381E-2</v>
      </c>
      <c r="BV75" s="61">
        <f t="shared" si="115"/>
        <v>5.3953469766280016E-2</v>
      </c>
      <c r="BW75" s="61">
        <f t="shared" si="115"/>
        <v>5.379272975742988E-2</v>
      </c>
      <c r="BX75" s="61">
        <f t="shared" si="115"/>
        <v>5.2836797245418898E-2</v>
      </c>
      <c r="BY75" s="61">
        <f t="shared" si="115"/>
        <v>5.1596266086348708E-2</v>
      </c>
      <c r="BZ75" s="61">
        <f t="shared" si="115"/>
        <v>4.9173665293052338E-2</v>
      </c>
      <c r="CA75" s="61">
        <f t="shared" si="115"/>
        <v>4.5501254595778695E-2</v>
      </c>
      <c r="CB75" s="61">
        <f t="shared" si="115"/>
        <v>4.0546834326355308E-2</v>
      </c>
      <c r="CC75" s="61">
        <f t="shared" si="115"/>
        <v>3.3424144310563619E-2</v>
      </c>
      <c r="CD75" s="61">
        <f t="shared" si="115"/>
        <v>2.5401370988909822E-2</v>
      </c>
      <c r="CE75" s="61">
        <f t="shared" si="115"/>
        <v>1.5229235250673545E-2</v>
      </c>
      <c r="CF75" s="61">
        <f t="shared" si="115"/>
        <v>6.4405580104343052E-3</v>
      </c>
      <c r="CG75" s="61">
        <f t="shared" si="115"/>
        <v>-1.7506293645601634E-3</v>
      </c>
      <c r="CH75" s="61">
        <f t="shared" si="115"/>
        <v>-8.6850412120713649E-3</v>
      </c>
      <c r="CI75" s="61">
        <f t="shared" si="115"/>
        <v>-1.2932291390062689E-2</v>
      </c>
      <c r="CJ75" s="61">
        <f t="shared" si="115"/>
        <v>-1.6551948788951498E-2</v>
      </c>
      <c r="CK75" s="61">
        <f t="shared" si="115"/>
        <v>-1.8961548399220152E-2</v>
      </c>
      <c r="CL75" s="61">
        <f t="shared" si="115"/>
        <v>-1.8995547368606203E-2</v>
      </c>
      <c r="CM75" s="61">
        <f t="shared" si="115"/>
        <v>-1.7558989522099888E-2</v>
      </c>
      <c r="CN75" s="61">
        <f t="shared" si="115"/>
        <v>-1.4227248439582563E-2</v>
      </c>
      <c r="CO75" s="61">
        <f t="shared" si="115"/>
        <v>-9.0176470588233526E-3</v>
      </c>
      <c r="CP75" s="61">
        <f t="shared" si="115"/>
        <v>-7.4292890877902806E-4</v>
      </c>
      <c r="CQ75" s="61">
        <f t="shared" si="115"/>
        <v>9.7388958245816504E-3</v>
      </c>
      <c r="CR75" s="61">
        <f t="shared" si="115"/>
        <v>2.0545262483234961E-2</v>
      </c>
      <c r="CS75" s="61">
        <f t="shared" si="115"/>
        <v>3.1470758023912637E-2</v>
      </c>
      <c r="CT75" s="61">
        <f t="shared" si="115"/>
        <v>4.1263269913130562E-2</v>
      </c>
      <c r="CU75" s="61">
        <f t="shared" si="115"/>
        <v>5.0471590139458122E-2</v>
      </c>
      <c r="CV75" s="61">
        <f t="shared" si="115"/>
        <v>5.8825591667091226E-2</v>
      </c>
      <c r="CW75" s="61">
        <f t="shared" si="115"/>
        <v>6.5808516858236743E-2</v>
      </c>
      <c r="CX75" s="165">
        <f t="shared" si="115"/>
        <v>7.0093038947319553E-2</v>
      </c>
      <c r="CY75" s="165">
        <f t="shared" si="115"/>
        <v>7.3886864714098666E-2</v>
      </c>
      <c r="CZ75" s="165">
        <f t="shared" si="115"/>
        <v>7.5880776321076704E-2</v>
      </c>
      <c r="DA75" s="165">
        <f t="shared" ref="DA75:EF75" si="116">AVERAGE(CP73:DA73)/AVERAGE(CD73:CO73)-1</f>
        <v>7.5558823104154849E-2</v>
      </c>
      <c r="DB75" s="165">
        <f t="shared" si="116"/>
        <v>6.9817423730550887E-2</v>
      </c>
      <c r="DC75" s="165">
        <f t="shared" si="116"/>
        <v>6.0753715021696131E-2</v>
      </c>
      <c r="DD75" s="165">
        <f t="shared" si="116"/>
        <v>5.1080248952640295E-2</v>
      </c>
      <c r="DE75" s="165">
        <f t="shared" si="116"/>
        <v>4.1549448420452828E-2</v>
      </c>
      <c r="DF75" s="165">
        <f t="shared" si="116"/>
        <v>3.4115240777296663E-2</v>
      </c>
      <c r="DG75" s="165">
        <f t="shared" si="116"/>
        <v>2.7480841592623539E-2</v>
      </c>
      <c r="DH75" s="165">
        <f t="shared" si="116"/>
        <v>2.0401522198969291E-2</v>
      </c>
      <c r="DI75" s="165">
        <f t="shared" si="116"/>
        <v>1.4842925303482746E-2</v>
      </c>
      <c r="DJ75" s="165">
        <f t="shared" si="116"/>
        <v>1.1092226516811632E-2</v>
      </c>
      <c r="DK75" s="165">
        <f t="shared" si="116"/>
        <v>7.1337347100548509E-3</v>
      </c>
      <c r="DL75" s="165">
        <f t="shared" si="116"/>
        <v>4.173823631866691E-3</v>
      </c>
      <c r="DM75" s="165">
        <f t="shared" si="116"/>
        <v>3.0954807351808444E-3</v>
      </c>
      <c r="DN75" s="165">
        <f t="shared" si="116"/>
        <v>5.4156715860864679E-3</v>
      </c>
      <c r="DO75" s="165">
        <f t="shared" si="116"/>
        <v>1.2251692768161293E-2</v>
      </c>
      <c r="DP75" s="165">
        <f t="shared" si="116"/>
        <v>1.8787543634774195E-2</v>
      </c>
      <c r="DQ75" s="165">
        <f t="shared" si="116"/>
        <v>2.479402968575628E-2</v>
      </c>
      <c r="DR75" s="165">
        <f t="shared" si="116"/>
        <v>2.862460100763653E-2</v>
      </c>
      <c r="DS75" s="165">
        <f t="shared" si="116"/>
        <v>3.3234825154176084E-2</v>
      </c>
      <c r="DT75" s="165">
        <f t="shared" si="116"/>
        <v>3.8886281791114197E-2</v>
      </c>
      <c r="DU75" s="165">
        <f t="shared" si="116"/>
        <v>4.3580188124732633E-2</v>
      </c>
      <c r="DV75" s="165">
        <f t="shared" si="116"/>
        <v>4.6785975768430799E-2</v>
      </c>
      <c r="DW75" s="165">
        <f t="shared" si="116"/>
        <v>4.9023226318702706E-2</v>
      </c>
      <c r="DX75" s="165">
        <f t="shared" si="116"/>
        <v>5.0748270689524588E-2</v>
      </c>
      <c r="DY75" s="165">
        <f t="shared" si="116"/>
        <v>5.1494957827865617E-2</v>
      </c>
      <c r="DZ75" s="165">
        <f t="shared" si="116"/>
        <v>5.1003192647834927E-2</v>
      </c>
      <c r="EA75" s="165">
        <f t="shared" si="116"/>
        <v>4.7267572010118108E-2</v>
      </c>
      <c r="EB75" s="165">
        <f t="shared" si="116"/>
        <v>4.3998224096822192E-2</v>
      </c>
      <c r="EC75" s="165">
        <f t="shared" si="116"/>
        <v>4.0664470528122498E-2</v>
      </c>
      <c r="ED75" s="165">
        <f t="shared" si="116"/>
        <v>3.8306956336802811E-2</v>
      </c>
      <c r="EE75" s="165">
        <f t="shared" si="116"/>
        <v>3.2191863367070361E-2</v>
      </c>
      <c r="EF75" s="165">
        <f t="shared" si="116"/>
        <v>2.595619251634651E-2</v>
      </c>
      <c r="EG75" s="165">
        <f t="shared" ref="EG75:ES75" si="117">AVERAGE(DV73:EG73)/AVERAGE(DJ73:DU73)-1</f>
        <v>2.0136082577641545E-2</v>
      </c>
      <c r="EH75" s="165">
        <f t="shared" si="117"/>
        <v>1.5401306176958007E-2</v>
      </c>
      <c r="EI75" s="165">
        <f t="shared" si="117"/>
        <v>1.3279079675776462E-2</v>
      </c>
      <c r="EJ75" s="165">
        <f t="shared" si="117"/>
        <v>1.1218980002465351E-2</v>
      </c>
      <c r="EK75" s="165">
        <f t="shared" si="117"/>
        <v>9.7500801740215692E-3</v>
      </c>
      <c r="EL75" s="165">
        <f t="shared" si="117"/>
        <v>7.7067963768691072E-3</v>
      </c>
      <c r="EM75" s="165">
        <f t="shared" si="117"/>
        <v>7.0526992873800598E-3</v>
      </c>
      <c r="EN75" s="165">
        <f t="shared" si="117"/>
        <v>6.302429631307005E-3</v>
      </c>
      <c r="EO75" s="165">
        <f t="shared" si="117"/>
        <v>6.1204283815072813E-3</v>
      </c>
      <c r="EP75" s="165">
        <f t="shared" si="117"/>
        <v>5.9684254399592351E-3</v>
      </c>
      <c r="EQ75" s="165">
        <f t="shared" si="117"/>
        <v>8.0614693297944573E-3</v>
      </c>
      <c r="ER75" s="165">
        <f t="shared" si="117"/>
        <v>9.9040657821118927E-3</v>
      </c>
      <c r="ES75" s="165">
        <f t="shared" si="117"/>
        <v>1.1671841378907644E-2</v>
      </c>
      <c r="ET75" s="165"/>
      <c r="EU75" s="192"/>
      <c r="EV75" s="193"/>
      <c r="EW75" s="194"/>
      <c r="EX75" s="6"/>
      <c r="EY75" s="6"/>
      <c r="EZ75" s="271"/>
      <c r="FA75" s="271"/>
      <c r="FB75" s="271"/>
      <c r="FC75" s="6"/>
      <c r="FD75" s="6"/>
      <c r="FE75" s="192"/>
      <c r="FF75" s="193"/>
      <c r="FG75" s="193"/>
      <c r="FH75" s="193"/>
      <c r="FI75" s="194"/>
      <c r="FJ75" s="6"/>
      <c r="FK75" s="6"/>
      <c r="FL75" s="6"/>
      <c r="FM75" s="6"/>
      <c r="FN75" s="6"/>
      <c r="FO75" s="6"/>
      <c r="FP75" s="6"/>
      <c r="FQ75" s="6"/>
      <c r="FR75" s="6"/>
      <c r="FS75" s="6"/>
    </row>
    <row r="76" spans="3:175">
      <c r="C76" s="23"/>
      <c r="D76" s="23"/>
      <c r="E76" s="1"/>
      <c r="F76" s="1"/>
      <c r="G76" s="1"/>
      <c r="O76" s="1"/>
      <c r="P76" s="1"/>
      <c r="Q76" s="3"/>
      <c r="R76" s="23"/>
      <c r="S76" s="23"/>
      <c r="T76" s="1"/>
      <c r="U76" s="1"/>
      <c r="V76" s="1"/>
      <c r="AD76" s="21">
        <f t="shared" ref="AD76:AO76" si="118">AD73/$AC$73-1</f>
        <v>-1.3941637252590233E-2</v>
      </c>
      <c r="AE76" s="21">
        <f t="shared" si="118"/>
        <v>-7.379238189520243E-3</v>
      </c>
      <c r="AF76" s="21">
        <f t="shared" si="118"/>
        <v>-9.3093555610114231E-3</v>
      </c>
      <c r="AG76" s="21">
        <f t="shared" si="118"/>
        <v>-2.9013658876606563E-3</v>
      </c>
      <c r="AH76" s="21">
        <f t="shared" si="118"/>
        <v>-1.8977048544852604E-3</v>
      </c>
      <c r="AI76" s="21">
        <f t="shared" si="118"/>
        <v>1.4993017193392078E-3</v>
      </c>
      <c r="AJ76" s="21">
        <f t="shared" si="118"/>
        <v>2.6402660158475477E-4</v>
      </c>
      <c r="AK76" s="21">
        <f t="shared" si="118"/>
        <v>5.6683552417600147E-3</v>
      </c>
      <c r="AL76" s="21">
        <f t="shared" si="118"/>
        <v>5.2051270726021226E-3</v>
      </c>
      <c r="AM76" s="21">
        <f t="shared" si="118"/>
        <v>-7.0704194100815743E-3</v>
      </c>
      <c r="AN76" s="21">
        <f t="shared" si="118"/>
        <v>-5.6035302077482863E-3</v>
      </c>
      <c r="AO76" s="21">
        <f t="shared" si="118"/>
        <v>-6.2211677666255127E-3</v>
      </c>
      <c r="AP76" s="21">
        <f t="shared" ref="AP76:BA76" si="119">AP73/$AO$73-1</f>
        <v>-5.5935363579863173E-3</v>
      </c>
      <c r="AQ76" s="21">
        <f t="shared" si="119"/>
        <v>1.3983840894966626E-3</v>
      </c>
      <c r="AR76" s="21">
        <f t="shared" si="119"/>
        <v>3.7069573376604659E-3</v>
      </c>
      <c r="AS76" s="21">
        <f t="shared" si="119"/>
        <v>1.2980057489123897E-2</v>
      </c>
      <c r="AT76" s="21">
        <f t="shared" si="119"/>
        <v>1.9081121814791713E-2</v>
      </c>
      <c r="AU76" s="21">
        <f t="shared" si="119"/>
        <v>1.7900287445618446E-2</v>
      </c>
      <c r="AV76" s="21">
        <f t="shared" si="119"/>
        <v>9.1671845866998503E-3</v>
      </c>
      <c r="AW76" s="21">
        <f t="shared" si="119"/>
        <v>3.6357986326911229E-2</v>
      </c>
      <c r="AX76" s="21">
        <f t="shared" si="119"/>
        <v>3.4027346177750051E-2</v>
      </c>
      <c r="AY76" s="21">
        <f t="shared" si="119"/>
        <v>3.3716594157862101E-2</v>
      </c>
      <c r="AZ76" s="21">
        <f t="shared" si="119"/>
        <v>2.8977625854567979E-2</v>
      </c>
      <c r="BA76" s="21">
        <f t="shared" si="119"/>
        <v>4.2262274704785607E-2</v>
      </c>
      <c r="BB76" s="21">
        <f t="shared" ref="BB76:BJ76" si="120">BB73/$BA$73-1</f>
        <v>1.7889087656530744E-3</v>
      </c>
      <c r="BC76" s="21">
        <f t="shared" si="120"/>
        <v>8.497316636851604E-3</v>
      </c>
      <c r="BD76" s="21">
        <f t="shared" si="120"/>
        <v>5.5158020274299613E-3</v>
      </c>
      <c r="BE76" s="21">
        <f t="shared" si="120"/>
        <v>-1.9379844961239234E-3</v>
      </c>
      <c r="BF76" s="21">
        <f t="shared" si="120"/>
        <v>-1.1926058437685683E-3</v>
      </c>
      <c r="BG76" s="21">
        <f t="shared" si="120"/>
        <v>-1.3118664281454917E-2</v>
      </c>
      <c r="BH76" s="21">
        <f t="shared" si="120"/>
        <v>-1.3864042933810272E-2</v>
      </c>
      <c r="BI76" s="21">
        <f t="shared" si="120"/>
        <v>-7.1556350626118537E-3</v>
      </c>
      <c r="BJ76" s="21">
        <f t="shared" si="120"/>
        <v>1.7889087656530744E-3</v>
      </c>
      <c r="BN76" s="21">
        <f t="shared" ref="BN76:BY76" si="121">$BM$73/BN73-1</f>
        <v>-4.5540465143223408E-3</v>
      </c>
      <c r="BO76" s="21">
        <f t="shared" si="121"/>
        <v>-1.295890450103987E-2</v>
      </c>
      <c r="BP76" s="21">
        <f t="shared" si="121"/>
        <v>-1.5125153984966722E-2</v>
      </c>
      <c r="BQ76" s="21">
        <f t="shared" si="121"/>
        <v>-2.1773630549023038E-2</v>
      </c>
      <c r="BR76" s="21">
        <f t="shared" si="121"/>
        <v>-2.6905623953389468E-2</v>
      </c>
      <c r="BS76" s="21">
        <f t="shared" si="121"/>
        <v>-2.8536508382517756E-2</v>
      </c>
      <c r="BT76" s="21">
        <f t="shared" si="121"/>
        <v>-1.8945190411682411E-2</v>
      </c>
      <c r="BU76" s="21">
        <f t="shared" si="121"/>
        <v>-2.1429572315535661E-2</v>
      </c>
      <c r="BV76" s="21">
        <f t="shared" si="121"/>
        <v>-2.1704838258625458E-2</v>
      </c>
      <c r="BW76" s="21">
        <f t="shared" si="121"/>
        <v>-1.8668369077148306E-2</v>
      </c>
      <c r="BX76" s="21">
        <f t="shared" si="121"/>
        <v>-2.2872992908453793E-2</v>
      </c>
      <c r="BY76" s="21">
        <f t="shared" si="121"/>
        <v>-2.2529707703601409E-2</v>
      </c>
      <c r="BZ76" s="21">
        <f t="shared" ref="BZ76:CK76" si="122">BZ73/$BY$73-1</f>
        <v>-6.1832490163012954E-3</v>
      </c>
      <c r="CA76" s="21">
        <f t="shared" si="122"/>
        <v>-1.0188308038223681E-2</v>
      </c>
      <c r="CB76" s="21">
        <f t="shared" si="122"/>
        <v>-1.7847105115233242E-2</v>
      </c>
      <c r="CC76" s="21">
        <f t="shared" si="122"/>
        <v>-2.2344013490725123E-2</v>
      </c>
      <c r="CD76" s="21">
        <f t="shared" si="122"/>
        <v>-2.3679033164699326E-2</v>
      </c>
      <c r="CE76" s="21">
        <f t="shared" si="122"/>
        <v>-3.4991568296795839E-2</v>
      </c>
      <c r="CF76" s="21">
        <f t="shared" si="122"/>
        <v>-3.9277684092186682E-2</v>
      </c>
      <c r="CG76" s="21">
        <f t="shared" si="122"/>
        <v>-3.4640247329960738E-2</v>
      </c>
      <c r="CH76" s="21">
        <f t="shared" si="122"/>
        <v>-2.8527262507026419E-2</v>
      </c>
      <c r="CI76" s="21">
        <f t="shared" si="122"/>
        <v>-2.4311410905002662E-2</v>
      </c>
      <c r="CJ76" s="21">
        <f t="shared" si="122"/>
        <v>-1.2788083192804889E-2</v>
      </c>
      <c r="CK76" s="21">
        <f t="shared" si="122"/>
        <v>-6.6750983698706801E-3</v>
      </c>
      <c r="CL76" s="21">
        <f t="shared" ref="CL76:CV76" si="123">CL73/$CK$73-1</f>
        <v>1.181297304944473E-2</v>
      </c>
      <c r="CM76" s="21">
        <f t="shared" si="123"/>
        <v>1.3298436726320917E-2</v>
      </c>
      <c r="CN76" s="21">
        <f t="shared" si="123"/>
        <v>1.8674400509301803E-2</v>
      </c>
      <c r="CO76" s="21">
        <f t="shared" si="123"/>
        <v>2.5465091603593448E-2</v>
      </c>
      <c r="CP76" s="21">
        <f t="shared" si="123"/>
        <v>5.4042583292070345E-2</v>
      </c>
      <c r="CQ76" s="21">
        <f t="shared" si="123"/>
        <v>5.5386574237815456E-2</v>
      </c>
      <c r="CR76" s="21">
        <f t="shared" si="123"/>
        <v>5.977222890287881E-2</v>
      </c>
      <c r="CS76" s="21">
        <f t="shared" si="123"/>
        <v>6.7270283652825835E-2</v>
      </c>
      <c r="CT76" s="21">
        <f t="shared" si="123"/>
        <v>6.5372303309586988E-2</v>
      </c>
      <c r="CU76" s="21">
        <f t="shared" si="123"/>
        <v>6.9887529178750851E-2</v>
      </c>
      <c r="CV76" s="21">
        <f t="shared" si="123"/>
        <v>7.8729574874442987E-2</v>
      </c>
      <c r="CW76" s="21"/>
      <c r="CX76" s="6">
        <f t="shared" ref="CX76:DI76" si="124">CX73/$CW$73-1</f>
        <v>-7.8931789778335926E-4</v>
      </c>
      <c r="CY76" s="6">
        <f t="shared" si="124"/>
        <v>7.8931789778335926E-4</v>
      </c>
      <c r="CZ76" s="6">
        <f t="shared" si="124"/>
        <v>-8.5509438926523185E-4</v>
      </c>
      <c r="DA76" s="6">
        <f t="shared" si="124"/>
        <v>-8.7482733670987134E-3</v>
      </c>
      <c r="DB76" s="6">
        <f t="shared" si="124"/>
        <v>-1.2694862856015288E-2</v>
      </c>
      <c r="DC76" s="6">
        <f t="shared" si="124"/>
        <v>-3.6900611721370824E-2</v>
      </c>
      <c r="DD76" s="6">
        <f t="shared" si="124"/>
        <v>-3.2625139775044443E-2</v>
      </c>
      <c r="DE76" s="6">
        <f t="shared" si="124"/>
        <v>-2.2952213378938491E-2</v>
      </c>
      <c r="DF76" s="6">
        <f t="shared" si="124"/>
        <v>-1.0063803196737497E-2</v>
      </c>
      <c r="DG76" s="6">
        <f t="shared" si="124"/>
        <v>2.4337301848320614E-3</v>
      </c>
      <c r="DH76" s="6">
        <f t="shared" si="124"/>
        <v>1.7759652700126694E-3</v>
      </c>
      <c r="DI76" s="6">
        <f t="shared" si="124"/>
        <v>6.4460961652303972E-3</v>
      </c>
      <c r="DJ76" s="6">
        <f t="shared" ref="DJ76:DV76" si="125">DJ73/$DI$73-1</f>
        <v>7.7772694595124037E-3</v>
      </c>
      <c r="DK76" s="6">
        <f t="shared" si="125"/>
        <v>6.6662309652965046E-3</v>
      </c>
      <c r="DL76" s="6">
        <f t="shared" si="125"/>
        <v>9.7379256257761337E-3</v>
      </c>
      <c r="DM76" s="6">
        <f t="shared" si="125"/>
        <v>9.7379256257761337E-3</v>
      </c>
      <c r="DN76" s="6">
        <f t="shared" si="125"/>
        <v>1.5619894124567102E-2</v>
      </c>
      <c r="DO76" s="6">
        <f t="shared" si="125"/>
        <v>1.954120645709434E-2</v>
      </c>
      <c r="DP76" s="6">
        <f t="shared" si="125"/>
        <v>2.0194758512515509E-2</v>
      </c>
      <c r="DQ76" s="6">
        <f t="shared" si="125"/>
        <v>2.6076727011306478E-2</v>
      </c>
      <c r="DR76" s="6">
        <f t="shared" si="125"/>
        <v>2.8037383177570208E-2</v>
      </c>
      <c r="DS76" s="6">
        <f t="shared" si="125"/>
        <v>5.8166132932488068E-2</v>
      </c>
      <c r="DT76" s="6">
        <f t="shared" si="125"/>
        <v>6.0714985948630895E-2</v>
      </c>
      <c r="DU76" s="6">
        <f t="shared" si="125"/>
        <v>6.2087445265015306E-2</v>
      </c>
      <c r="DV76" s="6">
        <f t="shared" si="125"/>
        <v>6.130318279850977E-2</v>
      </c>
      <c r="DW76" s="6">
        <f t="shared" ref="DW76:EG76" si="126">DW73/$DU$73-1</f>
        <v>-1.5137529998153876E-2</v>
      </c>
      <c r="DX76" s="6">
        <f t="shared" si="126"/>
        <v>-1.3252753007230278E-2</v>
      </c>
      <c r="DY76" s="6">
        <f t="shared" si="126"/>
        <v>-1.6368223493938849E-2</v>
      </c>
      <c r="DZ76" s="6">
        <f t="shared" si="126"/>
        <v>-1.4974469263429824E-2</v>
      </c>
      <c r="EA76" s="6">
        <f t="shared" si="126"/>
        <v>-2.0224783705618088E-2</v>
      </c>
      <c r="EB76" s="6">
        <f t="shared" si="126"/>
        <v>-1.8298040120607983E-2</v>
      </c>
      <c r="EC76" s="6">
        <f t="shared" si="126"/>
        <v>-1.7510426435296322E-2</v>
      </c>
      <c r="ED76" s="6">
        <f t="shared" si="126"/>
        <v>-1.5449956925727704E-2</v>
      </c>
      <c r="EE76" s="6">
        <f t="shared" si="126"/>
        <v>-1.3156071011014681E-2</v>
      </c>
      <c r="EF76" s="6">
        <f t="shared" si="126"/>
        <v>-9.770222140175977E-3</v>
      </c>
      <c r="EG76" s="6">
        <f t="shared" si="126"/>
        <v>-7.5606946526797225E-3</v>
      </c>
      <c r="EH76" s="6">
        <f>EH73/$EG$73-1</f>
        <v>3.0767395388529017E-3</v>
      </c>
      <c r="EI76" s="6">
        <f>EI73/$EG$73-1</f>
        <v>5.2656992930260049E-3</v>
      </c>
      <c r="EJ76" s="6">
        <f>EJ73/$EG$73-1</f>
        <v>6.7141901182175001E-3</v>
      </c>
      <c r="EK76" s="6">
        <f>EK73/$EG$73-1</f>
        <v>7.2630745436361721E-3</v>
      </c>
      <c r="EL76" s="6">
        <f t="shared" ref="EK76:ES76" si="127">EL73/$DU$73-1</f>
        <v>-1</v>
      </c>
      <c r="EM76" s="6">
        <f t="shared" si="127"/>
        <v>-1</v>
      </c>
      <c r="EN76" s="6">
        <f t="shared" si="127"/>
        <v>-1</v>
      </c>
      <c r="EO76" s="6">
        <f t="shared" si="127"/>
        <v>-1</v>
      </c>
      <c r="EP76" s="6">
        <f t="shared" si="127"/>
        <v>-1</v>
      </c>
      <c r="EQ76" s="6">
        <f t="shared" si="127"/>
        <v>-1</v>
      </c>
      <c r="ER76" s="6">
        <f t="shared" si="127"/>
        <v>-1</v>
      </c>
      <c r="ES76" s="6">
        <f t="shared" si="127"/>
        <v>-1</v>
      </c>
      <c r="ET76" s="6"/>
      <c r="EU76" s="192"/>
      <c r="EV76" s="193"/>
      <c r="EW76" s="194"/>
      <c r="EX76" s="6"/>
      <c r="EY76" s="6"/>
      <c r="EZ76" s="271"/>
      <c r="FA76" s="271"/>
      <c r="FB76" s="271"/>
      <c r="FC76" s="6"/>
      <c r="FD76" s="6"/>
      <c r="FE76" s="192"/>
      <c r="FF76" s="193"/>
      <c r="FG76" s="193"/>
      <c r="FH76" s="193"/>
      <c r="FI76" s="194"/>
      <c r="FJ76" s="6"/>
      <c r="FK76" s="6"/>
      <c r="FL76" s="6"/>
      <c r="FM76" s="6"/>
      <c r="FN76" s="6"/>
      <c r="FO76" s="6"/>
      <c r="FP76" s="6"/>
      <c r="FQ76" s="6"/>
    </row>
    <row r="77" spans="3:175" ht="15.75" thickBot="1">
      <c r="C77" s="35"/>
      <c r="D77" s="35"/>
      <c r="E77" s="1"/>
      <c r="F77" s="1"/>
      <c r="G77" s="1"/>
      <c r="O77" s="1"/>
      <c r="P77" s="1"/>
      <c r="Q77" s="1"/>
      <c r="R77" s="35"/>
      <c r="S77" s="35"/>
      <c r="T77" s="1"/>
      <c r="U77" s="1"/>
      <c r="V77" s="1"/>
      <c r="AD77" s="35"/>
      <c r="AE77" s="35"/>
      <c r="AF77" s="1"/>
      <c r="AG77" s="1"/>
      <c r="AH77" s="1"/>
      <c r="CJ77" s="122"/>
      <c r="CK77" s="122"/>
      <c r="CL77" s="122"/>
      <c r="CM77" s="122"/>
      <c r="CN77" s="122"/>
      <c r="CO77" s="122"/>
      <c r="CP77" s="122"/>
      <c r="CQ77" s="122"/>
      <c r="CR77" s="122"/>
      <c r="CS77" s="122"/>
      <c r="CT77" s="122"/>
      <c r="CU77" s="122"/>
      <c r="CV77" s="122"/>
      <c r="CW77" s="122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192"/>
      <c r="EV77" s="193"/>
      <c r="EW77" s="194"/>
      <c r="EX77" s="6"/>
      <c r="EY77" s="6"/>
      <c r="EZ77" s="271"/>
      <c r="FA77" s="271"/>
      <c r="FB77" s="271"/>
      <c r="FC77" s="6"/>
      <c r="FD77" s="6"/>
      <c r="FE77" s="192"/>
      <c r="FF77" s="193"/>
      <c r="FG77" s="193"/>
      <c r="FH77" s="193"/>
      <c r="FI77" s="194"/>
      <c r="FJ77" s="6"/>
      <c r="FK77" s="6"/>
      <c r="FL77" s="6"/>
      <c r="FM77" s="6"/>
      <c r="FN77" s="6"/>
      <c r="FO77" s="6"/>
      <c r="FP77" s="6"/>
      <c r="FQ77" s="6"/>
    </row>
    <row r="78" spans="3:175" ht="15.75" thickBot="1">
      <c r="C78" s="438">
        <v>2015</v>
      </c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40"/>
      <c r="O78" s="63"/>
      <c r="P78" s="81"/>
      <c r="Q78" s="81"/>
      <c r="R78" s="81">
        <v>2016</v>
      </c>
      <c r="S78" s="8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425">
        <v>2017</v>
      </c>
      <c r="AE78" s="426"/>
      <c r="AF78" s="426"/>
      <c r="AG78" s="426"/>
      <c r="AH78" s="426"/>
      <c r="AI78" s="426"/>
      <c r="AJ78" s="426"/>
      <c r="AK78" s="426"/>
      <c r="AL78" s="426"/>
      <c r="AM78" s="426"/>
      <c r="AN78" s="426"/>
      <c r="AO78" s="427"/>
      <c r="AP78" s="425">
        <v>2018</v>
      </c>
      <c r="AQ78" s="426"/>
      <c r="AR78" s="426"/>
      <c r="AS78" s="426"/>
      <c r="AT78" s="426"/>
      <c r="AU78" s="426"/>
      <c r="AV78" s="426"/>
      <c r="AW78" s="426"/>
      <c r="AX78" s="426"/>
      <c r="AY78" s="426"/>
      <c r="AZ78" s="426"/>
      <c r="BA78" s="426"/>
      <c r="BB78" s="425">
        <v>2019</v>
      </c>
      <c r="BC78" s="426"/>
      <c r="BD78" s="426"/>
      <c r="BE78" s="426"/>
      <c r="BF78" s="426"/>
      <c r="BG78" s="426"/>
      <c r="BH78" s="426"/>
      <c r="BI78" s="426"/>
      <c r="BJ78" s="426"/>
      <c r="BK78" s="426"/>
      <c r="BL78" s="426"/>
      <c r="BM78" s="426"/>
      <c r="BN78" s="425">
        <v>2020</v>
      </c>
      <c r="BO78" s="426"/>
      <c r="BP78" s="426"/>
      <c r="BQ78" s="426"/>
      <c r="BR78" s="426"/>
      <c r="BS78" s="426"/>
      <c r="BT78" s="426"/>
      <c r="BU78" s="426"/>
      <c r="BV78" s="426"/>
      <c r="BW78" s="426"/>
      <c r="BX78" s="426"/>
      <c r="BY78" s="426"/>
      <c r="BZ78" s="425">
        <v>2021</v>
      </c>
      <c r="CA78" s="426"/>
      <c r="CB78" s="426"/>
      <c r="CC78" s="426"/>
      <c r="CD78" s="426"/>
      <c r="CE78" s="426"/>
      <c r="CF78" s="426"/>
      <c r="CG78" s="426"/>
      <c r="CH78" s="426"/>
      <c r="CI78" s="426"/>
      <c r="CJ78" s="426"/>
      <c r="CK78" s="426"/>
      <c r="CL78" s="425">
        <v>2022</v>
      </c>
      <c r="CM78" s="426"/>
      <c r="CN78" s="426"/>
      <c r="CO78" s="426"/>
      <c r="CP78" s="426"/>
      <c r="CQ78" s="426"/>
      <c r="CR78" s="426"/>
      <c r="CS78" s="426"/>
      <c r="CT78" s="426"/>
      <c r="CU78" s="426"/>
      <c r="CV78" s="426"/>
      <c r="CW78" s="427"/>
      <c r="CX78" s="425">
        <v>2023</v>
      </c>
      <c r="CY78" s="426"/>
      <c r="CZ78" s="426"/>
      <c r="DA78" s="426"/>
      <c r="DB78" s="426"/>
      <c r="DC78" s="426"/>
      <c r="DD78" s="426"/>
      <c r="DE78" s="426"/>
      <c r="DF78" s="426"/>
      <c r="DG78" s="426"/>
      <c r="DH78" s="426"/>
      <c r="DI78" s="427"/>
      <c r="DJ78" s="425">
        <v>2024</v>
      </c>
      <c r="DK78" s="426"/>
      <c r="DL78" s="426"/>
      <c r="DM78" s="426"/>
      <c r="DN78" s="426"/>
      <c r="DO78" s="426"/>
      <c r="DP78" s="426"/>
      <c r="DQ78" s="426"/>
      <c r="DR78" s="426"/>
      <c r="DS78" s="426"/>
      <c r="DT78" s="426"/>
      <c r="DU78" s="427"/>
      <c r="DV78" s="425">
        <v>2025</v>
      </c>
      <c r="DW78" s="426"/>
      <c r="DX78" s="426"/>
      <c r="DY78" s="426"/>
      <c r="DZ78" s="426"/>
      <c r="EA78" s="426"/>
      <c r="EB78" s="426"/>
      <c r="EC78" s="426"/>
      <c r="ED78" s="426"/>
      <c r="EE78" s="426"/>
      <c r="EF78" s="426"/>
      <c r="EG78" s="427"/>
      <c r="EH78" s="425">
        <v>2026</v>
      </c>
      <c r="EI78" s="426"/>
      <c r="EJ78" s="426"/>
      <c r="EK78" s="426"/>
      <c r="EL78" s="426"/>
      <c r="EM78" s="426"/>
      <c r="EN78" s="426"/>
      <c r="EO78" s="426"/>
      <c r="EP78" s="426"/>
      <c r="EQ78" s="426"/>
      <c r="ER78" s="426"/>
      <c r="ES78" s="427"/>
      <c r="ET78" s="369"/>
      <c r="EU78" s="434" t="s">
        <v>256</v>
      </c>
      <c r="EV78" s="435"/>
      <c r="EW78" s="436"/>
      <c r="EX78" s="6"/>
      <c r="EY78" s="6"/>
      <c r="EZ78" s="271"/>
      <c r="FA78" s="271"/>
      <c r="FB78" s="271"/>
      <c r="FC78" s="430"/>
      <c r="FD78" s="430"/>
      <c r="FE78" s="186" t="s">
        <v>258</v>
      </c>
      <c r="FF78" s="187"/>
      <c r="FG78" s="187"/>
      <c r="FH78" s="187"/>
      <c r="FI78" s="188"/>
      <c r="FJ78" s="430"/>
      <c r="FK78" s="430"/>
      <c r="FL78" s="430"/>
      <c r="FM78" s="430"/>
      <c r="FN78" s="6"/>
      <c r="FO78" s="6"/>
      <c r="FP78" s="6"/>
      <c r="FQ78" s="6"/>
    </row>
    <row r="79" spans="3:175" ht="15.75" thickBot="1">
      <c r="C79" s="7" t="s">
        <v>37</v>
      </c>
      <c r="D79" s="8" t="s">
        <v>38</v>
      </c>
      <c r="E79" s="8" t="s">
        <v>39</v>
      </c>
      <c r="F79" s="8" t="s">
        <v>40</v>
      </c>
      <c r="G79" s="8" t="s">
        <v>41</v>
      </c>
      <c r="H79" s="8" t="s">
        <v>42</v>
      </c>
      <c r="I79" s="8" t="s">
        <v>43</v>
      </c>
      <c r="J79" s="8" t="s">
        <v>44</v>
      </c>
      <c r="K79" s="8" t="s">
        <v>45</v>
      </c>
      <c r="L79" s="8" t="s">
        <v>46</v>
      </c>
      <c r="M79" s="8" t="s">
        <v>47</v>
      </c>
      <c r="N79" s="9" t="s">
        <v>48</v>
      </c>
      <c r="O79" s="64"/>
      <c r="P79" s="94" t="s">
        <v>32</v>
      </c>
      <c r="Q79" s="82" t="s">
        <v>36</v>
      </c>
      <c r="R79" s="82" t="s">
        <v>52</v>
      </c>
      <c r="S79" s="86" t="s">
        <v>53</v>
      </c>
      <c r="T79" s="87" t="s">
        <v>54</v>
      </c>
      <c r="U79" s="87" t="s">
        <v>55</v>
      </c>
      <c r="V79" s="87" t="s">
        <v>56</v>
      </c>
      <c r="W79" s="87" t="s">
        <v>57</v>
      </c>
      <c r="X79" s="87" t="s">
        <v>58</v>
      </c>
      <c r="Y79" s="87" t="s">
        <v>59</v>
      </c>
      <c r="Z79" s="87" t="s">
        <v>60</v>
      </c>
      <c r="AA79" s="87" t="s">
        <v>61</v>
      </c>
      <c r="AB79" s="87" t="s">
        <v>62</v>
      </c>
      <c r="AC79" s="87" t="s">
        <v>63</v>
      </c>
      <c r="AD79" s="82" t="s">
        <v>52</v>
      </c>
      <c r="AE79" s="86" t="s">
        <v>53</v>
      </c>
      <c r="AF79" s="87" t="s">
        <v>54</v>
      </c>
      <c r="AG79" s="87" t="s">
        <v>55</v>
      </c>
      <c r="AH79" s="87" t="s">
        <v>56</v>
      </c>
      <c r="AI79" s="87" t="s">
        <v>57</v>
      </c>
      <c r="AJ79" s="87" t="s">
        <v>58</v>
      </c>
      <c r="AK79" s="87" t="s">
        <v>59</v>
      </c>
      <c r="AL79" s="87" t="s">
        <v>60</v>
      </c>
      <c r="AM79" s="87" t="s">
        <v>61</v>
      </c>
      <c r="AN79" s="87" t="s">
        <v>62</v>
      </c>
      <c r="AO79" s="87" t="s">
        <v>63</v>
      </c>
      <c r="AP79" s="82" t="s">
        <v>52</v>
      </c>
      <c r="AQ79" s="86" t="s">
        <v>53</v>
      </c>
      <c r="AR79" s="87" t="s">
        <v>54</v>
      </c>
      <c r="AS79" s="87" t="s">
        <v>55</v>
      </c>
      <c r="AT79" s="87" t="s">
        <v>56</v>
      </c>
      <c r="AU79" s="87" t="s">
        <v>57</v>
      </c>
      <c r="AV79" s="87" t="s">
        <v>58</v>
      </c>
      <c r="AW79" s="87" t="s">
        <v>59</v>
      </c>
      <c r="AX79" s="87" t="s">
        <v>60</v>
      </c>
      <c r="AY79" s="87" t="s">
        <v>61</v>
      </c>
      <c r="AZ79" s="87" t="s">
        <v>62</v>
      </c>
      <c r="BA79" s="87" t="s">
        <v>63</v>
      </c>
      <c r="BB79" s="82" t="s">
        <v>52</v>
      </c>
      <c r="BC79" s="86" t="s">
        <v>53</v>
      </c>
      <c r="BD79" s="87" t="s">
        <v>54</v>
      </c>
      <c r="BE79" s="87" t="s">
        <v>55</v>
      </c>
      <c r="BF79" s="87" t="s">
        <v>56</v>
      </c>
      <c r="BG79" s="87" t="s">
        <v>57</v>
      </c>
      <c r="BH79" s="87" t="s">
        <v>58</v>
      </c>
      <c r="BI79" s="87" t="s">
        <v>59</v>
      </c>
      <c r="BJ79" s="87" t="s">
        <v>60</v>
      </c>
      <c r="BK79" s="87" t="s">
        <v>61</v>
      </c>
      <c r="BL79" s="87" t="s">
        <v>62</v>
      </c>
      <c r="BM79" s="87" t="s">
        <v>63</v>
      </c>
      <c r="BN79" s="82" t="s">
        <v>52</v>
      </c>
      <c r="BO79" s="86" t="s">
        <v>53</v>
      </c>
      <c r="BP79" s="87" t="s">
        <v>54</v>
      </c>
      <c r="BQ79" s="87" t="s">
        <v>55</v>
      </c>
      <c r="BR79" s="87" t="s">
        <v>56</v>
      </c>
      <c r="BS79" s="87" t="s">
        <v>57</v>
      </c>
      <c r="BT79" s="87" t="s">
        <v>58</v>
      </c>
      <c r="BU79" s="87" t="s">
        <v>59</v>
      </c>
      <c r="BV79" s="87" t="s">
        <v>60</v>
      </c>
      <c r="BW79" s="87" t="s">
        <v>61</v>
      </c>
      <c r="BX79" s="87" t="s">
        <v>62</v>
      </c>
      <c r="BY79" s="87" t="s">
        <v>63</v>
      </c>
      <c r="BZ79" s="82" t="s">
        <v>52</v>
      </c>
      <c r="CA79" s="86" t="s">
        <v>53</v>
      </c>
      <c r="CB79" s="87" t="s">
        <v>54</v>
      </c>
      <c r="CC79" s="87" t="s">
        <v>55</v>
      </c>
      <c r="CD79" s="87" t="s">
        <v>56</v>
      </c>
      <c r="CE79" s="87" t="s">
        <v>57</v>
      </c>
      <c r="CF79" s="87" t="s">
        <v>58</v>
      </c>
      <c r="CG79" s="87" t="s">
        <v>59</v>
      </c>
      <c r="CH79" s="87" t="s">
        <v>60</v>
      </c>
      <c r="CI79" s="87" t="s">
        <v>61</v>
      </c>
      <c r="CJ79" s="87" t="s">
        <v>62</v>
      </c>
      <c r="CK79" s="87" t="s">
        <v>63</v>
      </c>
      <c r="CL79" s="87" t="s">
        <v>52</v>
      </c>
      <c r="CM79" s="87" t="s">
        <v>53</v>
      </c>
      <c r="CN79" s="87" t="s">
        <v>54</v>
      </c>
      <c r="CO79" s="87" t="s">
        <v>55</v>
      </c>
      <c r="CP79" s="87" t="s">
        <v>56</v>
      </c>
      <c r="CQ79" s="87" t="s">
        <v>57</v>
      </c>
      <c r="CR79" s="87" t="s">
        <v>58</v>
      </c>
      <c r="CS79" s="87" t="s">
        <v>59</v>
      </c>
      <c r="CT79" s="87" t="s">
        <v>60</v>
      </c>
      <c r="CU79" s="87" t="s">
        <v>61</v>
      </c>
      <c r="CV79" s="87" t="s">
        <v>62</v>
      </c>
      <c r="CW79" s="87" t="s">
        <v>63</v>
      </c>
      <c r="CX79" s="87" t="s">
        <v>52</v>
      </c>
      <c r="CY79" s="87" t="s">
        <v>53</v>
      </c>
      <c r="CZ79" s="87" t="s">
        <v>54</v>
      </c>
      <c r="DA79" s="87" t="s">
        <v>55</v>
      </c>
      <c r="DB79" s="87" t="s">
        <v>56</v>
      </c>
      <c r="DC79" s="87" t="s">
        <v>57</v>
      </c>
      <c r="DD79" s="87" t="s">
        <v>58</v>
      </c>
      <c r="DE79" s="87" t="s">
        <v>59</v>
      </c>
      <c r="DF79" s="87" t="s">
        <v>60</v>
      </c>
      <c r="DG79" s="87" t="s">
        <v>61</v>
      </c>
      <c r="DH79" s="87" t="s">
        <v>62</v>
      </c>
      <c r="DI79" s="87" t="s">
        <v>63</v>
      </c>
      <c r="DJ79" s="87" t="s">
        <v>52</v>
      </c>
      <c r="DK79" s="87" t="s">
        <v>53</v>
      </c>
      <c r="DL79" s="87" t="s">
        <v>54</v>
      </c>
      <c r="DM79" s="87" t="s">
        <v>55</v>
      </c>
      <c r="DN79" s="87" t="s">
        <v>56</v>
      </c>
      <c r="DO79" s="87" t="s">
        <v>57</v>
      </c>
      <c r="DP79" s="87" t="s">
        <v>58</v>
      </c>
      <c r="DQ79" s="87" t="s">
        <v>59</v>
      </c>
      <c r="DR79" s="87" t="s">
        <v>60</v>
      </c>
      <c r="DS79" s="87" t="s">
        <v>61</v>
      </c>
      <c r="DT79" s="87" t="s">
        <v>62</v>
      </c>
      <c r="DU79" s="87" t="s">
        <v>63</v>
      </c>
      <c r="DV79" s="87" t="s">
        <v>52</v>
      </c>
      <c r="DW79" s="87" t="s">
        <v>53</v>
      </c>
      <c r="DX79" s="87" t="s">
        <v>54</v>
      </c>
      <c r="DY79" s="87" t="s">
        <v>55</v>
      </c>
      <c r="DZ79" s="87" t="s">
        <v>56</v>
      </c>
      <c r="EA79" s="87" t="s">
        <v>57</v>
      </c>
      <c r="EB79" s="87" t="s">
        <v>58</v>
      </c>
      <c r="EC79" s="87" t="s">
        <v>59</v>
      </c>
      <c r="ED79" s="87" t="s">
        <v>60</v>
      </c>
      <c r="EE79" s="87" t="s">
        <v>61</v>
      </c>
      <c r="EF79" s="87" t="s">
        <v>62</v>
      </c>
      <c r="EG79" s="87" t="s">
        <v>63</v>
      </c>
      <c r="EH79" s="87" t="s">
        <v>52</v>
      </c>
      <c r="EI79" s="87" t="s">
        <v>53</v>
      </c>
      <c r="EJ79" s="87" t="s">
        <v>54</v>
      </c>
      <c r="EK79" s="87" t="s">
        <v>55</v>
      </c>
      <c r="EL79" s="87" t="s">
        <v>56</v>
      </c>
      <c r="EM79" s="87" t="s">
        <v>57</v>
      </c>
      <c r="EN79" s="87" t="s">
        <v>58</v>
      </c>
      <c r="EO79" s="87" t="s">
        <v>59</v>
      </c>
      <c r="EP79" s="87" t="s">
        <v>60</v>
      </c>
      <c r="EQ79" s="87" t="s">
        <v>61</v>
      </c>
      <c r="ER79" s="87" t="s">
        <v>62</v>
      </c>
      <c r="ES79" s="87" t="s">
        <v>63</v>
      </c>
      <c r="ET79" s="142"/>
      <c r="EU79" s="216" t="s">
        <v>2167</v>
      </c>
      <c r="EV79" s="217" t="s">
        <v>67</v>
      </c>
      <c r="EW79" s="215" t="s">
        <v>257</v>
      </c>
      <c r="EX79" s="153"/>
      <c r="EY79" s="153"/>
      <c r="EZ79" s="283" t="s">
        <v>2168</v>
      </c>
      <c r="FA79" s="283" t="s">
        <v>76</v>
      </c>
      <c r="FB79" s="283" t="s">
        <v>271</v>
      </c>
      <c r="FC79" s="142"/>
      <c r="FD79" s="142"/>
      <c r="FE79" s="189" t="s">
        <v>254</v>
      </c>
      <c r="FF79" s="190" t="s">
        <v>255</v>
      </c>
      <c r="FG79" s="190" t="s">
        <v>2169</v>
      </c>
      <c r="FH79" s="190" t="s">
        <v>259</v>
      </c>
      <c r="FI79" s="191" t="s">
        <v>260</v>
      </c>
      <c r="FJ79" s="142"/>
      <c r="FK79" s="142"/>
      <c r="FL79" s="142"/>
      <c r="FM79" s="142"/>
      <c r="FN79" s="120"/>
      <c r="FO79" s="142"/>
      <c r="FP79" s="142"/>
      <c r="FQ79" s="142"/>
      <c r="FR79" s="142" t="s">
        <v>66</v>
      </c>
      <c r="FS79" s="142" t="s">
        <v>67</v>
      </c>
    </row>
    <row r="80" spans="3:175" ht="15.75" thickBot="1">
      <c r="C80" s="24">
        <v>130</v>
      </c>
      <c r="D80" s="25">
        <v>131.1</v>
      </c>
      <c r="E80" s="25">
        <v>131.5</v>
      </c>
      <c r="F80" s="25">
        <v>137.1</v>
      </c>
      <c r="G80" s="25">
        <v>137.5</v>
      </c>
      <c r="H80" s="25">
        <v>138.19999999999999</v>
      </c>
      <c r="I80" s="41">
        <v>139.30731737466709</v>
      </c>
      <c r="J80" s="42">
        <v>139.28329951474683</v>
      </c>
      <c r="K80" s="42">
        <v>139.28329951474683</v>
      </c>
      <c r="L80" s="27">
        <v>139.29130546805359</v>
      </c>
      <c r="M80" s="27">
        <v>139.28596816584908</v>
      </c>
      <c r="N80" s="27">
        <v>139.28685771621653</v>
      </c>
      <c r="O80" s="65">
        <v>1</v>
      </c>
      <c r="P80" s="84" t="s">
        <v>1</v>
      </c>
      <c r="Q80" s="88">
        <v>0.48970000000000002</v>
      </c>
      <c r="R80" s="90">
        <v>124.66153706278806</v>
      </c>
      <c r="S80" s="91">
        <v>125.29758268535494</v>
      </c>
      <c r="T80" s="91">
        <v>125.6410600671487</v>
      </c>
      <c r="U80" s="91">
        <v>125.00320156743142</v>
      </c>
      <c r="V80" s="91">
        <v>124.52861306258316</v>
      </c>
      <c r="W80" s="91">
        <v>124.86050370900529</v>
      </c>
      <c r="X80" s="91">
        <v>125.75046084775798</v>
      </c>
      <c r="Y80" s="91">
        <v>123.92566398977945</v>
      </c>
      <c r="Z80" s="91">
        <v>124.32117575271565</v>
      </c>
      <c r="AA80" s="99">
        <v>124.31663051888984</v>
      </c>
      <c r="AB80" s="99">
        <v>126.16344968718735</v>
      </c>
      <c r="AC80" s="99">
        <v>123.20322240847268</v>
      </c>
      <c r="AD80" s="99">
        <v>123.28</v>
      </c>
      <c r="AE80" s="91">
        <v>123.75</v>
      </c>
      <c r="AF80" s="91">
        <v>123.58</v>
      </c>
      <c r="AG80" s="91">
        <v>122.33</v>
      </c>
      <c r="AH80" s="91">
        <v>124.54</v>
      </c>
      <c r="AI80" s="91">
        <v>122.7</v>
      </c>
      <c r="AJ80" s="91">
        <v>121.14</v>
      </c>
      <c r="AK80" s="91">
        <v>120.25</v>
      </c>
      <c r="AL80" s="91">
        <v>120.43</v>
      </c>
      <c r="AM80" s="99">
        <v>121.23</v>
      </c>
      <c r="AN80" s="99">
        <v>121.61</v>
      </c>
      <c r="AO80" s="99">
        <v>120.7</v>
      </c>
      <c r="AP80" s="95">
        <v>120.99</v>
      </c>
      <c r="AQ80" s="91">
        <v>121.67</v>
      </c>
      <c r="AR80" s="91">
        <v>121.67</v>
      </c>
      <c r="AS80" s="91">
        <v>123.9</v>
      </c>
      <c r="AT80" s="91">
        <v>123.72</v>
      </c>
      <c r="AU80" s="91">
        <v>124.4</v>
      </c>
      <c r="AV80" s="102">
        <v>124.78</v>
      </c>
      <c r="AW80" s="102">
        <v>124.16</v>
      </c>
      <c r="AX80" s="102">
        <v>124.44</v>
      </c>
      <c r="AY80" s="102">
        <v>124.34</v>
      </c>
      <c r="AZ80" s="91">
        <v>124.95</v>
      </c>
      <c r="BA80" s="91">
        <v>124.97</v>
      </c>
      <c r="BB80" s="95">
        <v>124.14</v>
      </c>
      <c r="BC80" s="91">
        <v>124.68</v>
      </c>
      <c r="BD80" s="91">
        <v>125.01</v>
      </c>
      <c r="BE80" s="91">
        <v>124.23</v>
      </c>
      <c r="BF80" s="91">
        <v>124.76</v>
      </c>
      <c r="BG80" s="91">
        <v>124.64</v>
      </c>
      <c r="BH80" s="102">
        <v>124</v>
      </c>
      <c r="BI80" s="102">
        <v>124.6</v>
      </c>
      <c r="BJ80" s="102">
        <v>125.3</v>
      </c>
      <c r="BK80" s="102">
        <v>127.2</v>
      </c>
      <c r="BL80" s="91">
        <v>129.6</v>
      </c>
      <c r="BM80" s="91">
        <v>130.30000000000001</v>
      </c>
      <c r="BN80" s="115">
        <v>130.49</v>
      </c>
      <c r="BO80" s="102">
        <v>130.63999999999999</v>
      </c>
      <c r="BP80" s="102">
        <v>130.69999999999999</v>
      </c>
      <c r="BQ80" s="91">
        <v>130.97999999999999</v>
      </c>
      <c r="BR80" s="91">
        <v>131.65</v>
      </c>
      <c r="BS80" s="140">
        <v>131</v>
      </c>
      <c r="BT80" s="102">
        <v>130.69999999999999</v>
      </c>
      <c r="BU80" s="102">
        <v>130.34</v>
      </c>
      <c r="BV80" s="102">
        <v>130</v>
      </c>
      <c r="BW80" s="102">
        <v>129.57</v>
      </c>
      <c r="BX80" s="91">
        <v>129.86000000000001</v>
      </c>
      <c r="BY80" s="91">
        <v>130.61000000000001</v>
      </c>
      <c r="BZ80" s="115">
        <v>130.19</v>
      </c>
      <c r="CA80" s="102">
        <v>129.66999999999999</v>
      </c>
      <c r="CB80" s="102">
        <v>129.94999999999999</v>
      </c>
      <c r="CC80" s="91">
        <v>129.84</v>
      </c>
      <c r="CD80" s="91">
        <v>129.94999999999999</v>
      </c>
      <c r="CE80" s="140">
        <v>130.19999999999999</v>
      </c>
      <c r="CF80" s="102">
        <v>131.12</v>
      </c>
      <c r="CG80" s="102">
        <v>130.74</v>
      </c>
      <c r="CH80" s="102">
        <v>130.76</v>
      </c>
      <c r="CI80" s="102">
        <v>130.16999999999999</v>
      </c>
      <c r="CJ80" s="91">
        <v>129.97999999999999</v>
      </c>
      <c r="CK80" s="91">
        <v>129.69</v>
      </c>
      <c r="CL80" s="109">
        <v>130.59</v>
      </c>
      <c r="CM80" s="102">
        <v>129.78</v>
      </c>
      <c r="CN80" s="102">
        <v>130.35</v>
      </c>
      <c r="CO80" s="146">
        <v>133.66999999999999</v>
      </c>
      <c r="CP80" s="148">
        <v>135.84</v>
      </c>
      <c r="CQ80" s="91">
        <v>136.88999999999999</v>
      </c>
      <c r="CR80" s="91">
        <v>135.96</v>
      </c>
      <c r="CS80" s="146">
        <v>136.08000000000001</v>
      </c>
      <c r="CT80" s="146">
        <v>135.78</v>
      </c>
      <c r="CU80" s="146">
        <v>134.69</v>
      </c>
      <c r="CV80" s="162">
        <v>134.07</v>
      </c>
      <c r="CW80" s="109">
        <v>136.6</v>
      </c>
      <c r="CX80" s="109">
        <v>136.22999999999999</v>
      </c>
      <c r="CY80" s="109">
        <v>135.38</v>
      </c>
      <c r="CZ80" s="109">
        <v>135.1</v>
      </c>
      <c r="DA80" s="109">
        <v>136.32</v>
      </c>
      <c r="DB80" s="109">
        <v>135.13999999999999</v>
      </c>
      <c r="DC80" s="109">
        <v>135.38999999999999</v>
      </c>
      <c r="DD80" s="109">
        <v>136.63999999999999</v>
      </c>
      <c r="DE80" s="109">
        <v>136.41</v>
      </c>
      <c r="DF80" s="109">
        <v>136.19</v>
      </c>
      <c r="DG80" s="109">
        <v>135.87</v>
      </c>
      <c r="DH80" s="109">
        <v>137.71</v>
      </c>
      <c r="DI80" s="109">
        <v>137.76</v>
      </c>
      <c r="DJ80" s="109">
        <v>135.5</v>
      </c>
      <c r="DK80" s="109">
        <v>135.12</v>
      </c>
      <c r="DL80" s="109">
        <v>135.68</v>
      </c>
      <c r="DM80" s="109">
        <v>135.16</v>
      </c>
      <c r="DN80" s="109">
        <v>135.46</v>
      </c>
      <c r="DO80" s="109">
        <v>135.4</v>
      </c>
      <c r="DP80" s="109">
        <v>135.66999999999999</v>
      </c>
      <c r="DQ80" s="109">
        <v>137.66999999999999</v>
      </c>
      <c r="DR80" s="109">
        <v>138.13999999999999</v>
      </c>
      <c r="DS80" s="109">
        <v>138.35</v>
      </c>
      <c r="DT80" s="109">
        <v>138.61000000000001</v>
      </c>
      <c r="DU80" s="109">
        <v>138.80000000000001</v>
      </c>
      <c r="DV80" s="109">
        <v>138.47</v>
      </c>
      <c r="DW80" s="385">
        <v>137.76</v>
      </c>
      <c r="DX80" s="109">
        <v>136.87614202499299</v>
      </c>
      <c r="DY80" s="109">
        <v>137</v>
      </c>
      <c r="DZ80" s="109">
        <v>136.63079740000001</v>
      </c>
      <c r="EA80" s="109">
        <v>136.8031263</v>
      </c>
      <c r="EB80" s="109">
        <v>136.78550720000001</v>
      </c>
      <c r="EC80" s="109">
        <v>137.2783661</v>
      </c>
      <c r="ED80" s="109">
        <v>138.40365410000001</v>
      </c>
      <c r="EE80" s="109">
        <v>140.4938459</v>
      </c>
      <c r="EF80" s="109">
        <v>140.7685161</v>
      </c>
      <c r="EG80" s="109">
        <v>141.954445838928</v>
      </c>
      <c r="EH80" s="109">
        <v>143.5039878</v>
      </c>
      <c r="EI80" s="109">
        <v>142.33596320000001</v>
      </c>
      <c r="EJ80" s="109">
        <v>142.63639449999999</v>
      </c>
      <c r="EK80" s="109">
        <v>142.0455575</v>
      </c>
      <c r="EL80" s="109"/>
      <c r="EM80" s="109"/>
      <c r="EN80" s="109"/>
      <c r="EO80" s="109"/>
      <c r="EP80" s="109"/>
      <c r="EQ80" s="109"/>
      <c r="ER80" s="109"/>
      <c r="ES80" s="109"/>
      <c r="ET80" s="370"/>
      <c r="EU80" s="192">
        <f>EK80/EJ80-1</f>
        <v>-4.142259779287949E-3</v>
      </c>
      <c r="EV80" s="208">
        <f t="shared" ref="EV80:EV92" si="128">(EJ80-EI80)/$EI$92*Q80</f>
        <v>1.0070704190215437E-3</v>
      </c>
      <c r="EW80" s="357">
        <f>EV80/$EV$92</f>
        <v>-3.1387129848462254</v>
      </c>
      <c r="EX80" s="155"/>
      <c r="EY80" s="155"/>
      <c r="EZ80" s="271">
        <f>EK80/EG80-1</f>
        <v>6.4183731994837956E-4</v>
      </c>
      <c r="FA80" s="288">
        <f t="shared" ref="FA80:FA92" si="129">(EJ80-EG80)/$EG$92*Q80</f>
        <v>2.292541004837344E-3</v>
      </c>
      <c r="FB80" s="271">
        <f>FA80/$FA$92</f>
        <v>0.89469456048435503</v>
      </c>
      <c r="FC80" s="154"/>
      <c r="FD80" s="155"/>
      <c r="FE80" s="201">
        <f>AVERAGE(DN80:DY80)</f>
        <v>137.35051183541609</v>
      </c>
      <c r="FF80" s="201">
        <f>AVERAGE(DZ80:EK80)</f>
        <v>139.97001349491066</v>
      </c>
      <c r="FG80" s="387">
        <f>FF80/FE80-1</f>
        <v>1.9071655609361304E-2</v>
      </c>
      <c r="FH80" s="376">
        <f t="shared" ref="FH80:FH91" si="130">(FF80-FE80)/$FE$92*Q80</f>
        <v>9.0133747493646426E-3</v>
      </c>
      <c r="FI80" s="377">
        <f>FH80/$FH$92*100</f>
        <v>62.340483729217134</v>
      </c>
      <c r="FJ80" s="267"/>
      <c r="FK80" s="267"/>
      <c r="FL80" s="163"/>
      <c r="FM80" s="290"/>
      <c r="FN80" s="266"/>
      <c r="FO80" s="6"/>
      <c r="FP80" s="6"/>
      <c r="FQ80" s="6"/>
    </row>
    <row r="81" spans="3:173" ht="15.75" thickBot="1">
      <c r="C81" s="24">
        <v>109.9</v>
      </c>
      <c r="D81" s="25">
        <v>109.9</v>
      </c>
      <c r="E81" s="25">
        <v>109.9</v>
      </c>
      <c r="F81" s="25">
        <v>113.6</v>
      </c>
      <c r="G81" s="25">
        <v>113.6</v>
      </c>
      <c r="H81" s="25">
        <v>113.6</v>
      </c>
      <c r="I81" s="41">
        <v>113.6106192421225</v>
      </c>
      <c r="J81" s="42">
        <v>113.6106192421225</v>
      </c>
      <c r="K81" s="42">
        <v>113.6106192421225</v>
      </c>
      <c r="L81" s="27">
        <v>113.6106192421225</v>
      </c>
      <c r="M81" s="27">
        <v>113.6106192421225</v>
      </c>
      <c r="N81" s="27">
        <v>113.6106192421225</v>
      </c>
      <c r="O81" s="66">
        <v>2</v>
      </c>
      <c r="P81" s="85" t="s">
        <v>2</v>
      </c>
      <c r="Q81" s="89">
        <v>0.1633</v>
      </c>
      <c r="R81" s="92">
        <v>124.3482578932978</v>
      </c>
      <c r="S81" s="91">
        <v>131.04270972039598</v>
      </c>
      <c r="T81" s="91">
        <v>131.56454591594172</v>
      </c>
      <c r="U81" s="91">
        <v>132.63031987452609</v>
      </c>
      <c r="V81" s="91">
        <v>132.22105214670648</v>
      </c>
      <c r="W81" s="91">
        <v>132.14927077839812</v>
      </c>
      <c r="X81" s="91">
        <v>132.33999605326605</v>
      </c>
      <c r="Y81" s="91">
        <v>132.33968955651412</v>
      </c>
      <c r="Z81" s="91">
        <v>131.71774553133778</v>
      </c>
      <c r="AA81" s="99">
        <v>132.48789046884397</v>
      </c>
      <c r="AB81" s="99">
        <v>131.8811387972024</v>
      </c>
      <c r="AC81" s="99">
        <v>132.60142882004411</v>
      </c>
      <c r="AD81" s="99">
        <v>129.87</v>
      </c>
      <c r="AE81" s="91">
        <v>132.71</v>
      </c>
      <c r="AF81" s="91">
        <v>130.18</v>
      </c>
      <c r="AG81" s="91">
        <v>127.51</v>
      </c>
      <c r="AH81" s="91">
        <v>128.9</v>
      </c>
      <c r="AI81" s="91">
        <v>128.59</v>
      </c>
      <c r="AJ81" s="91">
        <v>127.08</v>
      </c>
      <c r="AK81" s="91">
        <v>126.23</v>
      </c>
      <c r="AL81" s="91">
        <v>126.23</v>
      </c>
      <c r="AM81" s="99">
        <v>124.43</v>
      </c>
      <c r="AN81" s="99">
        <v>125.44</v>
      </c>
      <c r="AO81" s="112">
        <v>124.68</v>
      </c>
      <c r="AP81" s="96">
        <v>122.29</v>
      </c>
      <c r="AQ81" s="91">
        <v>122.68</v>
      </c>
      <c r="AR81" s="91">
        <v>122.68</v>
      </c>
      <c r="AS81" s="91">
        <v>127.5</v>
      </c>
      <c r="AT81" s="91">
        <v>127.8</v>
      </c>
      <c r="AU81" s="91">
        <v>128.6</v>
      </c>
      <c r="AV81" s="102">
        <v>127.54</v>
      </c>
      <c r="AW81" s="102">
        <v>127.08</v>
      </c>
      <c r="AX81" s="102">
        <v>128.13</v>
      </c>
      <c r="AY81" s="102">
        <v>128.12</v>
      </c>
      <c r="AZ81" s="91">
        <v>127.08</v>
      </c>
      <c r="BA81" s="91">
        <v>127.63</v>
      </c>
      <c r="BB81" s="96">
        <v>127.23</v>
      </c>
      <c r="BC81" s="91">
        <v>127.23</v>
      </c>
      <c r="BD81" s="91">
        <v>127.34</v>
      </c>
      <c r="BE81" s="91">
        <v>127.61</v>
      </c>
      <c r="BF81" s="91">
        <v>127.63</v>
      </c>
      <c r="BG81" s="91">
        <v>127.41</v>
      </c>
      <c r="BH81" s="102">
        <v>127.2</v>
      </c>
      <c r="BI81" s="102">
        <v>127.2</v>
      </c>
      <c r="BJ81" s="102">
        <v>127.1</v>
      </c>
      <c r="BK81" s="102">
        <v>129.4</v>
      </c>
      <c r="BL81" s="91">
        <v>130.19999999999999</v>
      </c>
      <c r="BM81" s="91">
        <v>131.5</v>
      </c>
      <c r="BN81" s="102">
        <v>131.72999999999999</v>
      </c>
      <c r="BO81" s="102">
        <v>132.04</v>
      </c>
      <c r="BP81" s="102">
        <v>132.19999999999999</v>
      </c>
      <c r="BQ81" s="91">
        <v>131.99</v>
      </c>
      <c r="BR81" s="91">
        <v>132.27000000000001</v>
      </c>
      <c r="BS81" s="140">
        <v>132.62</v>
      </c>
      <c r="BT81" s="102">
        <v>132.38999999999999</v>
      </c>
      <c r="BU81" s="102">
        <v>132.68</v>
      </c>
      <c r="BV81" s="102">
        <v>132.19999999999999</v>
      </c>
      <c r="BW81" s="102">
        <v>131.46</v>
      </c>
      <c r="BX81" s="91">
        <v>131.03</v>
      </c>
      <c r="BY81" s="91">
        <v>131.87</v>
      </c>
      <c r="BZ81" s="102">
        <v>130.38999999999999</v>
      </c>
      <c r="CA81" s="102">
        <v>130.24</v>
      </c>
      <c r="CB81" s="102">
        <v>130.34</v>
      </c>
      <c r="CC81" s="91">
        <v>130.72</v>
      </c>
      <c r="CD81" s="91">
        <v>130.84</v>
      </c>
      <c r="CE81" s="140">
        <v>130.04</v>
      </c>
      <c r="CF81" s="102">
        <v>130.72</v>
      </c>
      <c r="CG81" s="102">
        <v>132.13999999999999</v>
      </c>
      <c r="CH81" s="102">
        <v>133.68</v>
      </c>
      <c r="CI81" s="102">
        <v>134.41999999999999</v>
      </c>
      <c r="CJ81" s="91">
        <v>134.54</v>
      </c>
      <c r="CK81" s="91">
        <v>134.34</v>
      </c>
      <c r="CL81" s="139">
        <v>133.84</v>
      </c>
      <c r="CM81" s="102">
        <v>133.22</v>
      </c>
      <c r="CN81" s="102">
        <v>133.15</v>
      </c>
      <c r="CO81" s="146">
        <v>131.97</v>
      </c>
      <c r="CP81" s="148">
        <v>133.24</v>
      </c>
      <c r="CQ81" s="91">
        <v>135.01</v>
      </c>
      <c r="CR81" s="91">
        <v>134.03</v>
      </c>
      <c r="CS81" s="146">
        <v>133.32</v>
      </c>
      <c r="CT81" s="146">
        <v>133.30000000000001</v>
      </c>
      <c r="CU81" s="146">
        <v>133.05000000000001</v>
      </c>
      <c r="CV81" s="162">
        <v>135.36000000000001</v>
      </c>
      <c r="CW81" s="109">
        <v>134.84</v>
      </c>
      <c r="CX81" s="109">
        <v>134.5</v>
      </c>
      <c r="CY81" s="109">
        <v>134.65</v>
      </c>
      <c r="CZ81" s="109">
        <v>134.78</v>
      </c>
      <c r="DA81" s="109">
        <v>133.63999999999999</v>
      </c>
      <c r="DB81" s="109">
        <v>133.37</v>
      </c>
      <c r="DC81" s="109">
        <v>133.32</v>
      </c>
      <c r="DD81" s="109">
        <v>129.22</v>
      </c>
      <c r="DE81" s="109">
        <v>129.97999999999999</v>
      </c>
      <c r="DF81" s="109">
        <v>130.57</v>
      </c>
      <c r="DG81" s="109">
        <v>131.68</v>
      </c>
      <c r="DH81" s="109">
        <v>131.44999999999999</v>
      </c>
      <c r="DI81" s="109">
        <v>133.13</v>
      </c>
      <c r="DJ81" s="109">
        <v>132.51</v>
      </c>
      <c r="DK81" s="109">
        <v>133.47</v>
      </c>
      <c r="DL81" s="109">
        <v>133.94</v>
      </c>
      <c r="DM81" s="109">
        <v>135.22</v>
      </c>
      <c r="DN81" s="109">
        <v>135.08000000000001</v>
      </c>
      <c r="DO81" s="109">
        <v>135.30000000000001</v>
      </c>
      <c r="DP81" s="109">
        <v>134.96</v>
      </c>
      <c r="DQ81" s="109">
        <v>135.19999999999999</v>
      </c>
      <c r="DR81" s="109">
        <v>136.59</v>
      </c>
      <c r="DS81" s="109">
        <v>136.6</v>
      </c>
      <c r="DT81" s="109">
        <v>136.47999999999999</v>
      </c>
      <c r="DU81" s="109">
        <v>136.77000000000001</v>
      </c>
      <c r="DV81" s="109">
        <v>136.86000000000001</v>
      </c>
      <c r="DW81" s="109">
        <v>138.37</v>
      </c>
      <c r="DX81" s="109">
        <v>138.86544704437199</v>
      </c>
      <c r="DY81" s="109">
        <v>138.1</v>
      </c>
      <c r="DZ81" s="109">
        <v>139.03057580000001</v>
      </c>
      <c r="EA81" s="109">
        <v>139.1549349</v>
      </c>
      <c r="EB81" s="109">
        <v>139.70726730000001</v>
      </c>
      <c r="EC81" s="109">
        <v>139.69091180000001</v>
      </c>
      <c r="ED81" s="109">
        <v>139.06301260000001</v>
      </c>
      <c r="EE81" s="109">
        <v>140.47201870000001</v>
      </c>
      <c r="EF81" s="109">
        <v>140.7807827</v>
      </c>
      <c r="EG81" s="109">
        <v>140.898013114929</v>
      </c>
      <c r="EH81" s="109">
        <v>141.54624939999999</v>
      </c>
      <c r="EI81" s="109">
        <v>140.69253209999999</v>
      </c>
      <c r="EJ81" s="109">
        <v>140.62609670000001</v>
      </c>
      <c r="EK81" s="109">
        <v>140.97218509999999</v>
      </c>
      <c r="EL81" s="109"/>
      <c r="EM81" s="109"/>
      <c r="EN81" s="109"/>
      <c r="EO81" s="109"/>
      <c r="EP81" s="109"/>
      <c r="EQ81" s="109"/>
      <c r="ER81" s="109"/>
      <c r="ES81" s="109"/>
      <c r="ET81" s="370"/>
      <c r="EU81" s="192">
        <f t="shared" ref="EU81:EU92" si="131">EK81/EJ81-1</f>
        <v>2.4610538735090337E-3</v>
      </c>
      <c r="EV81" s="208">
        <f t="shared" si="128"/>
        <v>-7.4262625166058341E-5</v>
      </c>
      <c r="EW81" s="357">
        <f t="shared" ref="EW81:EW91" si="132">EV81/$EV$92</f>
        <v>0.23145259903864682</v>
      </c>
      <c r="EX81" s="155"/>
      <c r="EY81" s="155"/>
      <c r="EZ81" s="271">
        <f t="shared" ref="EZ81:EZ92" si="133">EK81/EG81-1</f>
        <v>5.2642321514140278E-4</v>
      </c>
      <c r="FA81" s="288">
        <f t="shared" si="129"/>
        <v>-3.0482946063862957E-4</v>
      </c>
      <c r="FB81" s="271">
        <f t="shared" ref="FB81:FB91" si="134">FA81/$FA$92</f>
        <v>-0.11896374360733052</v>
      </c>
      <c r="FC81" s="154"/>
      <c r="FD81" s="155"/>
      <c r="FE81" s="201">
        <f t="shared" ref="FE81:FE92" si="135">AVERAGE(DN81:DY81)</f>
        <v>136.59795392036435</v>
      </c>
      <c r="FF81" s="201">
        <f t="shared" ref="FF81:FF92" si="136">AVERAGE(DZ81:EK81)</f>
        <v>140.2195483512441</v>
      </c>
      <c r="FG81" s="387">
        <f t="shared" ref="FG81:FG92" si="137">FF81/FE81-1</f>
        <v>2.6512801450826462E-2</v>
      </c>
      <c r="FH81" s="376">
        <f t="shared" si="130"/>
        <v>4.1555129931574964E-3</v>
      </c>
      <c r="FI81" s="377">
        <f t="shared" ref="FI81:FI91" si="138">FH81/$FH$92*100</f>
        <v>28.741364620920294</v>
      </c>
      <c r="FJ81" s="267"/>
      <c r="FK81" s="267"/>
      <c r="FL81" s="125"/>
      <c r="FM81" s="290"/>
      <c r="FN81" s="266"/>
      <c r="FO81" s="6"/>
      <c r="FP81" s="6"/>
      <c r="FQ81" s="6"/>
    </row>
    <row r="82" spans="3:173" ht="15.75" thickBot="1">
      <c r="C82" s="24">
        <v>105.3</v>
      </c>
      <c r="D82" s="25">
        <v>105.3</v>
      </c>
      <c r="E82" s="25">
        <v>105.3</v>
      </c>
      <c r="F82" s="25">
        <v>105.3</v>
      </c>
      <c r="G82" s="25">
        <v>105.3</v>
      </c>
      <c r="H82" s="25">
        <v>105.3</v>
      </c>
      <c r="I82" s="41">
        <v>105.25795843816005</v>
      </c>
      <c r="J82" s="42">
        <v>105.25795843816005</v>
      </c>
      <c r="K82" s="42">
        <v>105.25795843816005</v>
      </c>
      <c r="L82" s="27">
        <v>105.25795843816006</v>
      </c>
      <c r="M82" s="27">
        <v>105.25795843816006</v>
      </c>
      <c r="N82" s="27">
        <v>105.25795843816006</v>
      </c>
      <c r="O82" s="66">
        <v>3</v>
      </c>
      <c r="P82" s="85" t="s">
        <v>3</v>
      </c>
      <c r="Q82" s="89">
        <v>3.5900000000000001E-2</v>
      </c>
      <c r="R82" s="92">
        <v>110.9191677170556</v>
      </c>
      <c r="S82" s="91">
        <v>110.9191677170556</v>
      </c>
      <c r="T82" s="91">
        <v>110.9191677170556</v>
      </c>
      <c r="U82" s="91">
        <v>111.22972126711861</v>
      </c>
      <c r="V82" s="91">
        <v>111.22972126711861</v>
      </c>
      <c r="W82" s="91">
        <v>111.22972126711861</v>
      </c>
      <c r="X82" s="91">
        <v>111.22972126711861</v>
      </c>
      <c r="Y82" s="91">
        <v>111.22972126711861</v>
      </c>
      <c r="Z82" s="91">
        <v>111.22972126711861</v>
      </c>
      <c r="AA82" s="99">
        <v>112.58144869202552</v>
      </c>
      <c r="AB82" s="99">
        <v>113.86025154526045</v>
      </c>
      <c r="AC82" s="99">
        <v>113.86025154526045</v>
      </c>
      <c r="AD82" s="99">
        <v>113.58</v>
      </c>
      <c r="AE82" s="91">
        <v>113.28</v>
      </c>
      <c r="AF82" s="91">
        <v>113.43</v>
      </c>
      <c r="AG82" s="91">
        <v>115.38</v>
      </c>
      <c r="AH82" s="91">
        <v>115.38</v>
      </c>
      <c r="AI82" s="91">
        <v>115.38</v>
      </c>
      <c r="AJ82" s="91">
        <v>116.51</v>
      </c>
      <c r="AK82" s="91">
        <v>116.51</v>
      </c>
      <c r="AL82" s="91">
        <v>116.51</v>
      </c>
      <c r="AM82" s="99">
        <v>115.59</v>
      </c>
      <c r="AN82" s="99">
        <v>115.59</v>
      </c>
      <c r="AO82" s="99">
        <v>115.67</v>
      </c>
      <c r="AP82" s="96">
        <v>118.17</v>
      </c>
      <c r="AQ82" s="91">
        <v>118.17</v>
      </c>
      <c r="AR82" s="91">
        <v>118.17</v>
      </c>
      <c r="AS82" s="91">
        <v>120.98</v>
      </c>
      <c r="AT82" s="91">
        <v>120.97</v>
      </c>
      <c r="AU82" s="91">
        <v>120.96</v>
      </c>
      <c r="AV82" s="102">
        <v>123.55</v>
      </c>
      <c r="AW82" s="102">
        <v>123.55</v>
      </c>
      <c r="AX82" s="102">
        <v>123.55</v>
      </c>
      <c r="AY82" s="102">
        <v>124.53</v>
      </c>
      <c r="AZ82" s="91">
        <v>124.53</v>
      </c>
      <c r="BA82" s="91">
        <v>124.53</v>
      </c>
      <c r="BB82" s="96">
        <v>124.2</v>
      </c>
      <c r="BC82" s="91">
        <v>124.2</v>
      </c>
      <c r="BD82" s="91">
        <v>124.2</v>
      </c>
      <c r="BE82" s="91">
        <v>124.2</v>
      </c>
      <c r="BF82" s="91">
        <v>124.2</v>
      </c>
      <c r="BG82" s="91">
        <v>124.2</v>
      </c>
      <c r="BH82" s="102">
        <v>124.1</v>
      </c>
      <c r="BI82" s="102">
        <v>124.1</v>
      </c>
      <c r="BJ82" s="102">
        <v>124.1</v>
      </c>
      <c r="BK82" s="102">
        <v>126.1</v>
      </c>
      <c r="BL82" s="91">
        <v>127.7</v>
      </c>
      <c r="BM82" s="91">
        <v>128.4</v>
      </c>
      <c r="BN82" s="102">
        <v>128</v>
      </c>
      <c r="BO82" s="102">
        <v>128</v>
      </c>
      <c r="BP82" s="102">
        <v>128</v>
      </c>
      <c r="BQ82" s="91">
        <v>128.81</v>
      </c>
      <c r="BR82" s="91">
        <v>128.81</v>
      </c>
      <c r="BS82" s="140">
        <v>128.81</v>
      </c>
      <c r="BT82" s="102">
        <v>129.07</v>
      </c>
      <c r="BU82" s="102">
        <v>128.49</v>
      </c>
      <c r="BV82" s="102">
        <v>128.49</v>
      </c>
      <c r="BW82" s="102">
        <v>128.54</v>
      </c>
      <c r="BX82" s="91">
        <v>128.54</v>
      </c>
      <c r="BY82" s="91">
        <v>128.54</v>
      </c>
      <c r="BZ82" s="102">
        <v>126.95</v>
      </c>
      <c r="CA82" s="102">
        <v>126.95</v>
      </c>
      <c r="CB82" s="102">
        <v>126.95</v>
      </c>
      <c r="CC82" s="91">
        <v>127.74</v>
      </c>
      <c r="CD82" s="91">
        <v>127.74</v>
      </c>
      <c r="CE82" s="140">
        <v>127.74</v>
      </c>
      <c r="CF82" s="102">
        <v>127.82</v>
      </c>
      <c r="CG82" s="102">
        <v>127.82</v>
      </c>
      <c r="CH82" s="102">
        <v>127.82</v>
      </c>
      <c r="CI82" s="102">
        <v>126.67</v>
      </c>
      <c r="CJ82" s="91">
        <v>126.67</v>
      </c>
      <c r="CK82" s="91">
        <v>126.67</v>
      </c>
      <c r="CL82" s="138">
        <v>124.31</v>
      </c>
      <c r="CM82" s="102">
        <v>124.31</v>
      </c>
      <c r="CN82" s="91">
        <v>124.31</v>
      </c>
      <c r="CO82" s="146">
        <v>123.33</v>
      </c>
      <c r="CP82" s="148">
        <v>124.53</v>
      </c>
      <c r="CQ82" s="91">
        <v>124.99</v>
      </c>
      <c r="CR82" s="91">
        <v>125.24</v>
      </c>
      <c r="CS82" s="146">
        <v>127.13</v>
      </c>
      <c r="CT82" s="146">
        <v>127.69</v>
      </c>
      <c r="CU82" s="146">
        <v>127.78</v>
      </c>
      <c r="CV82" s="146">
        <v>128.61000000000001</v>
      </c>
      <c r="CW82" s="109">
        <v>130.51</v>
      </c>
      <c r="CX82" s="109">
        <v>130.36000000000001</v>
      </c>
      <c r="CY82" s="109">
        <v>130.19</v>
      </c>
      <c r="CZ82" s="109">
        <v>130.04</v>
      </c>
      <c r="DA82" s="109">
        <v>128.88999999999999</v>
      </c>
      <c r="DB82" s="109">
        <v>128.97999999999999</v>
      </c>
      <c r="DC82" s="109">
        <v>127.77</v>
      </c>
      <c r="DD82" s="109">
        <v>123.64</v>
      </c>
      <c r="DE82" s="109">
        <v>124</v>
      </c>
      <c r="DF82" s="109">
        <v>124.59</v>
      </c>
      <c r="DG82" s="109">
        <v>124.2</v>
      </c>
      <c r="DH82" s="109">
        <v>123.98</v>
      </c>
      <c r="DI82" s="109">
        <v>126.34</v>
      </c>
      <c r="DJ82" s="109">
        <v>126.44</v>
      </c>
      <c r="DK82" s="109">
        <v>125.71</v>
      </c>
      <c r="DL82" s="109">
        <v>126.05</v>
      </c>
      <c r="DM82" s="109">
        <v>126.1</v>
      </c>
      <c r="DN82" s="109">
        <v>126.07</v>
      </c>
      <c r="DO82" s="109">
        <v>125.07</v>
      </c>
      <c r="DP82" s="109">
        <v>125.24</v>
      </c>
      <c r="DQ82" s="109">
        <v>126.18</v>
      </c>
      <c r="DR82" s="109">
        <v>125.8</v>
      </c>
      <c r="DS82" s="109">
        <v>125.83</v>
      </c>
      <c r="DT82" s="109">
        <v>126.22</v>
      </c>
      <c r="DU82" s="109">
        <v>126.21</v>
      </c>
      <c r="DV82" s="109">
        <v>126.64</v>
      </c>
      <c r="DW82" s="109">
        <v>126.64</v>
      </c>
      <c r="DX82" s="109">
        <v>126.435816287994</v>
      </c>
      <c r="DY82" s="109">
        <v>126</v>
      </c>
      <c r="DZ82" s="109">
        <v>126.1044979</v>
      </c>
      <c r="EA82" s="109">
        <v>125.98080640000001</v>
      </c>
      <c r="EB82" s="109">
        <v>126.9527197</v>
      </c>
      <c r="EC82" s="109">
        <v>126.9527197</v>
      </c>
      <c r="ED82" s="109">
        <v>129.94698289999999</v>
      </c>
      <c r="EE82" s="109">
        <v>129.8123598</v>
      </c>
      <c r="EF82" s="109">
        <v>129.8123598</v>
      </c>
      <c r="EG82" s="109">
        <v>130.20352125167801</v>
      </c>
      <c r="EH82" s="109">
        <v>132.0690989</v>
      </c>
      <c r="EI82" s="109">
        <v>132.43335490000001</v>
      </c>
      <c r="EJ82" s="109">
        <v>132.26172919999999</v>
      </c>
      <c r="EK82" s="109">
        <v>132.2081566</v>
      </c>
      <c r="EL82" s="109"/>
      <c r="EM82" s="109"/>
      <c r="EN82" s="109"/>
      <c r="EO82" s="109"/>
      <c r="EP82" s="109"/>
      <c r="EQ82" s="109"/>
      <c r="ER82" s="109"/>
      <c r="ES82" s="109"/>
      <c r="ET82" s="370"/>
      <c r="EU82" s="192">
        <f t="shared" si="131"/>
        <v>-4.0504989859146967E-4</v>
      </c>
      <c r="EV82" s="208">
        <f>(EJ82-EI82)/$EI$92*Q82</f>
        <v>-4.2175605722237784E-5</v>
      </c>
      <c r="EW82" s="357">
        <f t="shared" si="132"/>
        <v>0.13144773078803998</v>
      </c>
      <c r="EX82" s="155"/>
      <c r="EY82" s="155"/>
      <c r="EZ82" s="271">
        <f t="shared" si="133"/>
        <v>1.5396168468033267E-2</v>
      </c>
      <c r="FA82" s="288">
        <f t="shared" si="129"/>
        <v>5.0724646232635704E-4</v>
      </c>
      <c r="FB82" s="271">
        <f t="shared" si="134"/>
        <v>0.19795966558972117</v>
      </c>
      <c r="FC82" s="154"/>
      <c r="FD82" s="155"/>
      <c r="FE82" s="201">
        <f t="shared" si="135"/>
        <v>126.02798469066619</v>
      </c>
      <c r="FF82" s="201">
        <f t="shared" si="136"/>
        <v>129.56152558763984</v>
      </c>
      <c r="FG82" s="279">
        <f t="shared" si="137"/>
        <v>2.8037748168763255E-2</v>
      </c>
      <c r="FH82" s="376">
        <f t="shared" si="130"/>
        <v>8.9133963152905973E-4</v>
      </c>
      <c r="FI82" s="282">
        <f t="shared" si="138"/>
        <v>6.1648988688127782</v>
      </c>
      <c r="FJ82" s="267"/>
      <c r="FK82" s="267"/>
      <c r="FL82" s="125"/>
      <c r="FM82" s="290"/>
      <c r="FN82" s="266"/>
      <c r="FO82" s="6"/>
      <c r="FP82" s="6"/>
      <c r="FQ82" s="6"/>
    </row>
    <row r="83" spans="3:173" ht="15.75" thickBot="1">
      <c r="C83" s="24">
        <v>103.5</v>
      </c>
      <c r="D83" s="25">
        <v>103.5</v>
      </c>
      <c r="E83" s="25">
        <v>103.5</v>
      </c>
      <c r="F83" s="25">
        <v>101.8</v>
      </c>
      <c r="G83" s="25">
        <v>101.8</v>
      </c>
      <c r="H83" s="25">
        <v>101.8</v>
      </c>
      <c r="I83" s="41">
        <v>101.80701956842989</v>
      </c>
      <c r="J83" s="42">
        <v>101.80701956842989</v>
      </c>
      <c r="K83" s="42">
        <v>101.80701956842989</v>
      </c>
      <c r="L83" s="27">
        <v>101.80701956842989</v>
      </c>
      <c r="M83" s="27">
        <v>101.80701956842989</v>
      </c>
      <c r="N83" s="27">
        <v>101.80701956842989</v>
      </c>
      <c r="O83" s="66">
        <v>4</v>
      </c>
      <c r="P83" s="85" t="s">
        <v>4</v>
      </c>
      <c r="Q83" s="89">
        <v>2.5899999999999999E-2</v>
      </c>
      <c r="R83" s="92">
        <v>139.35641046307248</v>
      </c>
      <c r="S83" s="91">
        <v>139.35641046307248</v>
      </c>
      <c r="T83" s="91">
        <v>139.35641046307248</v>
      </c>
      <c r="U83" s="91">
        <v>139.8162943250147</v>
      </c>
      <c r="V83" s="91">
        <v>139.8162943250147</v>
      </c>
      <c r="W83" s="91">
        <v>139.8162943250147</v>
      </c>
      <c r="X83" s="91">
        <v>140.51388804607345</v>
      </c>
      <c r="Y83" s="91">
        <v>140.489824355623</v>
      </c>
      <c r="Z83" s="91">
        <v>140.489824355623</v>
      </c>
      <c r="AA83" s="99">
        <v>140.79997858809566</v>
      </c>
      <c r="AB83" s="99">
        <v>141.76252620611427</v>
      </c>
      <c r="AC83" s="99">
        <v>141.76252620611427</v>
      </c>
      <c r="AD83" s="99">
        <v>139.82</v>
      </c>
      <c r="AE83" s="91">
        <v>142.41</v>
      </c>
      <c r="AF83" s="91">
        <v>142.9</v>
      </c>
      <c r="AG83" s="91">
        <v>142.71</v>
      </c>
      <c r="AH83" s="91">
        <v>142.71</v>
      </c>
      <c r="AI83" s="91">
        <v>142.71</v>
      </c>
      <c r="AJ83" s="91">
        <v>142.30000000000001</v>
      </c>
      <c r="AK83" s="91">
        <v>140.04</v>
      </c>
      <c r="AL83" s="91">
        <v>142.75</v>
      </c>
      <c r="AM83" s="99">
        <v>142.75</v>
      </c>
      <c r="AN83" s="99">
        <v>142.75</v>
      </c>
      <c r="AO83" s="112">
        <v>143.01</v>
      </c>
      <c r="AP83" s="96">
        <v>144.02000000000001</v>
      </c>
      <c r="AQ83" s="91">
        <v>144.02000000000001</v>
      </c>
      <c r="AR83" s="91">
        <v>144.02000000000001</v>
      </c>
      <c r="AS83" s="91">
        <v>144.62</v>
      </c>
      <c r="AT83" s="91">
        <v>144.62</v>
      </c>
      <c r="AU83" s="91">
        <v>144.62</v>
      </c>
      <c r="AV83" s="102">
        <v>143.54</v>
      </c>
      <c r="AW83" s="102">
        <v>144.28</v>
      </c>
      <c r="AX83" s="102">
        <v>143.53</v>
      </c>
      <c r="AY83" s="102">
        <v>144.01</v>
      </c>
      <c r="AZ83" s="91">
        <v>144.01</v>
      </c>
      <c r="BA83" s="91">
        <v>144.01</v>
      </c>
      <c r="BB83" s="96">
        <v>144.85</v>
      </c>
      <c r="BC83" s="91">
        <v>144.72999999999999</v>
      </c>
      <c r="BD83" s="91">
        <v>144.72999999999999</v>
      </c>
      <c r="BE83" s="91">
        <v>144.02000000000001</v>
      </c>
      <c r="BF83" s="91">
        <v>144.02000000000001</v>
      </c>
      <c r="BG83" s="91">
        <v>144.02000000000001</v>
      </c>
      <c r="BH83" s="102">
        <v>143.9</v>
      </c>
      <c r="BI83" s="102">
        <v>143.9</v>
      </c>
      <c r="BJ83" s="102">
        <v>143.9</v>
      </c>
      <c r="BK83" s="102">
        <v>145.69999999999999</v>
      </c>
      <c r="BL83" s="91">
        <v>145.69999999999999</v>
      </c>
      <c r="BM83" s="91">
        <v>145.69999999999999</v>
      </c>
      <c r="BN83" s="102">
        <v>145.07</v>
      </c>
      <c r="BO83" s="102">
        <v>145.07</v>
      </c>
      <c r="BP83" s="102">
        <v>145.07</v>
      </c>
      <c r="BQ83" s="91">
        <v>144.97999999999999</v>
      </c>
      <c r="BR83" s="91">
        <v>144.97999999999999</v>
      </c>
      <c r="BS83" s="140">
        <v>144.97999999999999</v>
      </c>
      <c r="BT83" s="102">
        <v>145.08000000000001</v>
      </c>
      <c r="BU83" s="102">
        <v>145.15</v>
      </c>
      <c r="BV83" s="102">
        <v>145.15</v>
      </c>
      <c r="BW83" s="102">
        <v>144.99</v>
      </c>
      <c r="BX83" s="91">
        <v>144.99</v>
      </c>
      <c r="BY83" s="91">
        <v>144.99</v>
      </c>
      <c r="BZ83" s="102">
        <v>145.81</v>
      </c>
      <c r="CA83" s="102">
        <v>146.35</v>
      </c>
      <c r="CB83" s="102">
        <v>147.97</v>
      </c>
      <c r="CC83" s="91">
        <v>149.18</v>
      </c>
      <c r="CD83" s="91">
        <v>150.53</v>
      </c>
      <c r="CE83" s="140">
        <v>151.34</v>
      </c>
      <c r="CF83" s="102">
        <v>153.13999999999999</v>
      </c>
      <c r="CG83" s="102">
        <v>155.31</v>
      </c>
      <c r="CH83" s="102">
        <v>157.11000000000001</v>
      </c>
      <c r="CI83" s="102">
        <v>160.28</v>
      </c>
      <c r="CJ83" s="91">
        <v>162.44</v>
      </c>
      <c r="CK83" s="91">
        <v>164.6</v>
      </c>
      <c r="CL83" s="109">
        <v>167.13</v>
      </c>
      <c r="CM83" s="102">
        <v>169.3</v>
      </c>
      <c r="CN83" s="91">
        <v>171.46</v>
      </c>
      <c r="CO83" s="146">
        <v>174.03</v>
      </c>
      <c r="CP83" s="148">
        <v>176.57</v>
      </c>
      <c r="CQ83" s="91">
        <v>178.83</v>
      </c>
      <c r="CR83" s="91">
        <v>180.99</v>
      </c>
      <c r="CS83" s="146">
        <v>183.69</v>
      </c>
      <c r="CT83" s="146">
        <v>185.12</v>
      </c>
      <c r="CU83" s="146">
        <v>187.79</v>
      </c>
      <c r="CV83" s="146">
        <v>189.38</v>
      </c>
      <c r="CW83" s="109">
        <v>191.67</v>
      </c>
      <c r="CX83" s="109">
        <v>193.75</v>
      </c>
      <c r="CY83" s="109">
        <v>195.92</v>
      </c>
      <c r="CZ83" s="109">
        <v>197.81</v>
      </c>
      <c r="DA83" s="109">
        <v>199.78</v>
      </c>
      <c r="DB83" s="109">
        <v>201.94</v>
      </c>
      <c r="DC83" s="109">
        <v>204.1</v>
      </c>
      <c r="DD83" s="109">
        <v>245.78</v>
      </c>
      <c r="DE83" s="109">
        <v>245.11</v>
      </c>
      <c r="DF83" s="109">
        <v>293.82</v>
      </c>
      <c r="DG83" s="109">
        <v>304.63</v>
      </c>
      <c r="DH83" s="109">
        <v>315.27</v>
      </c>
      <c r="DI83" s="109">
        <v>325.44</v>
      </c>
      <c r="DJ83" s="109">
        <v>347.07</v>
      </c>
      <c r="DK83" s="109">
        <v>347.03</v>
      </c>
      <c r="DL83" s="109">
        <v>347.03</v>
      </c>
      <c r="DM83" s="109">
        <v>275.31</v>
      </c>
      <c r="DN83" s="109">
        <v>275.16000000000003</v>
      </c>
      <c r="DO83" s="109">
        <v>275.52</v>
      </c>
      <c r="DP83" s="109">
        <v>275.58</v>
      </c>
      <c r="DQ83" s="109">
        <v>268.52999999999997</v>
      </c>
      <c r="DR83" s="109">
        <v>268.49</v>
      </c>
      <c r="DS83" s="109">
        <v>268.55</v>
      </c>
      <c r="DT83" s="109">
        <v>266.89</v>
      </c>
      <c r="DU83" s="109">
        <v>271.62</v>
      </c>
      <c r="DV83" s="109">
        <v>228.77</v>
      </c>
      <c r="DW83" s="109">
        <v>228.96</v>
      </c>
      <c r="DX83" s="109">
        <v>229.28576469421299</v>
      </c>
      <c r="DY83" s="109">
        <v>229.7</v>
      </c>
      <c r="DZ83" s="109">
        <v>229.82468610000001</v>
      </c>
      <c r="EA83" s="109">
        <v>229.82468610000001</v>
      </c>
      <c r="EB83" s="109">
        <v>228.8481951</v>
      </c>
      <c r="EC83" s="109">
        <v>228.88841629999999</v>
      </c>
      <c r="ED83" s="109">
        <v>230.17539980000001</v>
      </c>
      <c r="EE83" s="109">
        <v>230.25262359999999</v>
      </c>
      <c r="EF83" s="109">
        <v>230.25262359999999</v>
      </c>
      <c r="EG83" s="109">
        <v>230.08103370666501</v>
      </c>
      <c r="EH83" s="109">
        <v>230.0425529</v>
      </c>
      <c r="EI83" s="109">
        <v>230.0425529</v>
      </c>
      <c r="EJ83" s="109">
        <v>229.96532920000001</v>
      </c>
      <c r="EK83" s="109">
        <v>229.79371549999999</v>
      </c>
      <c r="EL83" s="109"/>
      <c r="EM83" s="109"/>
      <c r="EN83" s="109"/>
      <c r="EO83" s="109"/>
      <c r="EP83" s="109"/>
      <c r="EQ83" s="109"/>
      <c r="ER83" s="109"/>
      <c r="ES83" s="109"/>
      <c r="ET83" s="370"/>
      <c r="EU83" s="192">
        <f t="shared" si="131"/>
        <v>-7.4625901476987888E-4</v>
      </c>
      <c r="EV83" s="208">
        <f t="shared" si="128"/>
        <v>-1.3690992374123521E-5</v>
      </c>
      <c r="EW83" s="357">
        <f t="shared" si="132"/>
        <v>4.2670397946792303E-2</v>
      </c>
      <c r="EX83" s="155"/>
      <c r="EY83" s="155"/>
      <c r="EZ83" s="271">
        <f t="shared" si="133"/>
        <v>-1.2487696271016313E-3</v>
      </c>
      <c r="FA83" s="288">
        <f t="shared" si="129"/>
        <v>-2.0572419247621566E-5</v>
      </c>
      <c r="FB83" s="271">
        <f t="shared" si="134"/>
        <v>-8.0286597090360751E-3</v>
      </c>
      <c r="FC83" s="154"/>
      <c r="FD83" s="155"/>
      <c r="FE83" s="201">
        <f t="shared" si="135"/>
        <v>257.25464705785106</v>
      </c>
      <c r="FF83" s="201">
        <f t="shared" si="136"/>
        <v>229.8326512338887</v>
      </c>
      <c r="FG83" s="387">
        <f t="shared" si="137"/>
        <v>-0.10659475402127816</v>
      </c>
      <c r="FH83" s="376">
        <f t="shared" si="130"/>
        <v>-4.9904242826502385E-3</v>
      </c>
      <c r="FI83" s="377">
        <f t="shared" si="138"/>
        <v>-34.515980134563613</v>
      </c>
      <c r="FJ83" s="267"/>
      <c r="FK83" s="267"/>
      <c r="FL83" s="163"/>
      <c r="FM83" s="290"/>
      <c r="FN83" s="266"/>
      <c r="FO83" s="6"/>
      <c r="FP83" s="6"/>
      <c r="FQ83" s="6"/>
    </row>
    <row r="84" spans="3:173" ht="15.75" thickBot="1">
      <c r="C84" s="24">
        <v>107.4</v>
      </c>
      <c r="D84" s="25">
        <v>107.4</v>
      </c>
      <c r="E84" s="25">
        <v>107.4</v>
      </c>
      <c r="F84" s="25">
        <v>107.6</v>
      </c>
      <c r="G84" s="25">
        <v>107.6</v>
      </c>
      <c r="H84" s="25">
        <v>106.6</v>
      </c>
      <c r="I84" s="41">
        <v>106.58095000396682</v>
      </c>
      <c r="J84" s="42">
        <v>106.58095000396682</v>
      </c>
      <c r="K84" s="42">
        <v>106.58095000396682</v>
      </c>
      <c r="L84" s="27">
        <v>106.58095000396683</v>
      </c>
      <c r="M84" s="27">
        <v>106.58095000396683</v>
      </c>
      <c r="N84" s="27">
        <v>106.58095000396683</v>
      </c>
      <c r="O84" s="66">
        <v>5</v>
      </c>
      <c r="P84" s="85" t="s">
        <v>5</v>
      </c>
      <c r="Q84" s="89">
        <v>7.7299999999999994E-2</v>
      </c>
      <c r="R84" s="92">
        <v>113.70034097551563</v>
      </c>
      <c r="S84" s="91">
        <v>113.70034097551563</v>
      </c>
      <c r="T84" s="91">
        <v>114.15196268390237</v>
      </c>
      <c r="U84" s="91">
        <v>115.12720733310044</v>
      </c>
      <c r="V84" s="91">
        <v>114.88176336766014</v>
      </c>
      <c r="W84" s="91">
        <v>114.37562641367484</v>
      </c>
      <c r="X84" s="91">
        <v>115.83660708958618</v>
      </c>
      <c r="Y84" s="91">
        <v>115.83660708958618</v>
      </c>
      <c r="Z84" s="91">
        <v>115.83660708958618</v>
      </c>
      <c r="AA84" s="99">
        <v>118.08194424615239</v>
      </c>
      <c r="AB84" s="99">
        <v>117.30835584263687</v>
      </c>
      <c r="AC84" s="99">
        <v>117.5436523266889</v>
      </c>
      <c r="AD84" s="99">
        <v>115.47</v>
      </c>
      <c r="AE84" s="91">
        <v>117.44</v>
      </c>
      <c r="AF84" s="91">
        <v>118.32</v>
      </c>
      <c r="AG84" s="91">
        <v>119.17</v>
      </c>
      <c r="AH84" s="91">
        <v>119.17</v>
      </c>
      <c r="AI84" s="91">
        <v>119.02</v>
      </c>
      <c r="AJ84" s="91">
        <v>120.35</v>
      </c>
      <c r="AK84" s="91">
        <v>120.35</v>
      </c>
      <c r="AL84" s="91">
        <v>120.35</v>
      </c>
      <c r="AM84" s="99">
        <v>120.83</v>
      </c>
      <c r="AN84" s="99">
        <v>120.83</v>
      </c>
      <c r="AO84" s="99">
        <v>120.84</v>
      </c>
      <c r="AP84" s="96">
        <v>120.41</v>
      </c>
      <c r="AQ84" s="91">
        <v>120.41</v>
      </c>
      <c r="AR84" s="91">
        <v>120.41</v>
      </c>
      <c r="AS84" s="91">
        <v>121.8</v>
      </c>
      <c r="AT84" s="91">
        <v>121.8</v>
      </c>
      <c r="AU84" s="91">
        <v>121.8</v>
      </c>
      <c r="AV84" s="102">
        <v>123.67</v>
      </c>
      <c r="AW84" s="102">
        <v>123.67</v>
      </c>
      <c r="AX84" s="102">
        <v>122.9</v>
      </c>
      <c r="AY84" s="102">
        <v>123.89</v>
      </c>
      <c r="AZ84" s="91">
        <v>123.89</v>
      </c>
      <c r="BA84" s="91">
        <v>123.89</v>
      </c>
      <c r="BB84" s="96">
        <v>123.58</v>
      </c>
      <c r="BC84" s="91">
        <v>123.62</v>
      </c>
      <c r="BD84" s="91">
        <v>123.58</v>
      </c>
      <c r="BE84" s="91">
        <v>123.58</v>
      </c>
      <c r="BF84" s="91">
        <v>123.58</v>
      </c>
      <c r="BG84" s="91">
        <v>123.58</v>
      </c>
      <c r="BH84" s="102">
        <v>123.3</v>
      </c>
      <c r="BI84" s="102">
        <v>123.3</v>
      </c>
      <c r="BJ84" s="102">
        <v>123.3</v>
      </c>
      <c r="BK84" s="102">
        <v>125.6</v>
      </c>
      <c r="BL84" s="91">
        <v>125.7</v>
      </c>
      <c r="BM84" s="91">
        <v>126.03</v>
      </c>
      <c r="BN84" s="102">
        <v>126.65</v>
      </c>
      <c r="BO84" s="102">
        <v>126.61</v>
      </c>
      <c r="BP84" s="102">
        <v>126.68</v>
      </c>
      <c r="BQ84" s="91">
        <v>126.91</v>
      </c>
      <c r="BR84" s="91">
        <v>126.91</v>
      </c>
      <c r="BS84" s="140">
        <v>126.91</v>
      </c>
      <c r="BT84" s="102">
        <v>127.19</v>
      </c>
      <c r="BU84" s="102">
        <v>127.06</v>
      </c>
      <c r="BV84" s="102">
        <v>127.06</v>
      </c>
      <c r="BW84" s="102">
        <v>126.77</v>
      </c>
      <c r="BX84" s="91">
        <v>126.77</v>
      </c>
      <c r="BY84" s="91">
        <v>126.77</v>
      </c>
      <c r="BZ84" s="102">
        <v>126.32</v>
      </c>
      <c r="CA84" s="102">
        <v>126.55</v>
      </c>
      <c r="CB84" s="102">
        <v>126.55</v>
      </c>
      <c r="CC84" s="91">
        <v>128.41</v>
      </c>
      <c r="CD84" s="91">
        <v>128.41</v>
      </c>
      <c r="CE84" s="140">
        <v>128.41</v>
      </c>
      <c r="CF84" s="102">
        <v>128.6</v>
      </c>
      <c r="CG84" s="102">
        <v>128.6</v>
      </c>
      <c r="CH84" s="102">
        <v>128.57</v>
      </c>
      <c r="CI84" s="102">
        <v>127.55</v>
      </c>
      <c r="CJ84" s="91">
        <v>127.55</v>
      </c>
      <c r="CK84" s="91">
        <v>127.55</v>
      </c>
      <c r="CL84" s="109">
        <v>129.11000000000001</v>
      </c>
      <c r="CM84" s="102">
        <v>129.11000000000001</v>
      </c>
      <c r="CN84" s="91">
        <v>129.11000000000001</v>
      </c>
      <c r="CO84" s="146">
        <v>133.81</v>
      </c>
      <c r="CP84" s="148">
        <v>134.05000000000001</v>
      </c>
      <c r="CQ84" s="91">
        <v>136.09</v>
      </c>
      <c r="CR84" s="91">
        <v>136.08000000000001</v>
      </c>
      <c r="CS84" s="146">
        <v>136.47</v>
      </c>
      <c r="CT84" s="146">
        <v>136.66</v>
      </c>
      <c r="CU84" s="146">
        <v>137.53</v>
      </c>
      <c r="CV84" s="146">
        <v>137.52000000000001</v>
      </c>
      <c r="CW84" s="109">
        <v>138.25</v>
      </c>
      <c r="CX84" s="109">
        <v>136.72</v>
      </c>
      <c r="CY84" s="109">
        <v>137.11000000000001</v>
      </c>
      <c r="CZ84" s="109">
        <v>135.43</v>
      </c>
      <c r="DA84" s="109">
        <v>134.31</v>
      </c>
      <c r="DB84" s="109">
        <v>134.21</v>
      </c>
      <c r="DC84" s="109">
        <v>133.91999999999999</v>
      </c>
      <c r="DD84" s="109">
        <v>133.82</v>
      </c>
      <c r="DE84" s="109">
        <v>133</v>
      </c>
      <c r="DF84" s="109">
        <v>134.22</v>
      </c>
      <c r="DG84" s="109">
        <v>133.34</v>
      </c>
      <c r="DH84" s="109">
        <v>133.11000000000001</v>
      </c>
      <c r="DI84" s="109">
        <v>132.97</v>
      </c>
      <c r="DJ84" s="109">
        <v>134.38999999999999</v>
      </c>
      <c r="DK84" s="109">
        <v>134.21</v>
      </c>
      <c r="DL84" s="109">
        <v>133.86000000000001</v>
      </c>
      <c r="DM84" s="109">
        <v>133.58000000000001</v>
      </c>
      <c r="DN84" s="109">
        <v>133.27000000000001</v>
      </c>
      <c r="DO84" s="109">
        <v>133.91</v>
      </c>
      <c r="DP84" s="109">
        <v>133.59</v>
      </c>
      <c r="DQ84" s="109">
        <v>134.07</v>
      </c>
      <c r="DR84" s="109">
        <v>134.85</v>
      </c>
      <c r="DS84" s="109">
        <v>134.44</v>
      </c>
      <c r="DT84" s="109">
        <v>134.47</v>
      </c>
      <c r="DU84" s="109">
        <v>134.02000000000001</v>
      </c>
      <c r="DV84" s="109">
        <v>134.71</v>
      </c>
      <c r="DW84" s="109">
        <v>134.71</v>
      </c>
      <c r="DX84" s="109">
        <v>135.43195724487299</v>
      </c>
      <c r="DY84" s="109">
        <v>136.4</v>
      </c>
      <c r="DZ84" s="109">
        <v>136.315167</v>
      </c>
      <c r="EA84" s="109">
        <v>136.80039640000001</v>
      </c>
      <c r="EB84" s="109">
        <v>136.4826798</v>
      </c>
      <c r="EC84" s="109">
        <v>136.6966128</v>
      </c>
      <c r="ED84" s="109">
        <v>136.87772749999999</v>
      </c>
      <c r="EE84" s="109">
        <v>137.1056557</v>
      </c>
      <c r="EF84" s="109">
        <v>137.7115369</v>
      </c>
      <c r="EG84" s="109">
        <v>138.16378116607601</v>
      </c>
      <c r="EH84" s="109">
        <v>138.61085180000001</v>
      </c>
      <c r="EI84" s="109">
        <v>138.80220650000001</v>
      </c>
      <c r="EJ84" s="109">
        <v>138.5725856</v>
      </c>
      <c r="EK84" s="109">
        <v>139.35450320000001</v>
      </c>
      <c r="EL84" s="109"/>
      <c r="EM84" s="109"/>
      <c r="EN84" s="109"/>
      <c r="EO84" s="109"/>
      <c r="EP84" s="109"/>
      <c r="EQ84" s="109"/>
      <c r="ER84" s="109"/>
      <c r="ES84" s="109"/>
      <c r="ET84" s="370"/>
      <c r="EU84" s="192">
        <f t="shared" si="131"/>
        <v>5.6426572154544274E-3</v>
      </c>
      <c r="EV84" s="208">
        <f t="shared" si="128"/>
        <v>-1.2149977318410583E-4</v>
      </c>
      <c r="EW84" s="357">
        <f t="shared" si="132"/>
        <v>0.37867552114115482</v>
      </c>
      <c r="EX84" s="155"/>
      <c r="EY84" s="155"/>
      <c r="EZ84" s="271">
        <f t="shared" si="133"/>
        <v>8.6181922923254106E-3</v>
      </c>
      <c r="FA84" s="288">
        <f t="shared" si="129"/>
        <v>2.1693539588662307E-4</v>
      </c>
      <c r="FB84" s="271">
        <f t="shared" si="134"/>
        <v>8.4661918049336066E-2</v>
      </c>
      <c r="FC84" s="154"/>
      <c r="FD84" s="155"/>
      <c r="FE84" s="201">
        <f t="shared" si="135"/>
        <v>134.4893297704061</v>
      </c>
      <c r="FF84" s="201">
        <f t="shared" si="136"/>
        <v>137.62447536383968</v>
      </c>
      <c r="FG84" s="279">
        <f t="shared" si="137"/>
        <v>2.3311482024527486E-2</v>
      </c>
      <c r="FH84" s="376">
        <f t="shared" si="130"/>
        <v>1.7028478839110073E-3</v>
      </c>
      <c r="FI84" s="282">
        <f t="shared" si="138"/>
        <v>11.777648633523087</v>
      </c>
      <c r="FJ84" s="267"/>
      <c r="FK84" s="267"/>
      <c r="FL84" s="163"/>
      <c r="FM84" s="290"/>
      <c r="FN84" s="266"/>
      <c r="FO84" s="6"/>
      <c r="FP84" s="6"/>
      <c r="FQ84" s="6"/>
    </row>
    <row r="85" spans="3:173" ht="15.75" thickBot="1">
      <c r="C85" s="24">
        <v>104.2</v>
      </c>
      <c r="D85" s="25">
        <v>104.2</v>
      </c>
      <c r="E85" s="25">
        <v>104.2</v>
      </c>
      <c r="F85" s="25">
        <v>104.2</v>
      </c>
      <c r="G85" s="25">
        <v>104.2</v>
      </c>
      <c r="H85" s="25">
        <v>104.2</v>
      </c>
      <c r="I85" s="41">
        <v>104.20260297356236</v>
      </c>
      <c r="J85" s="42">
        <v>104.20260297356236</v>
      </c>
      <c r="K85" s="42">
        <v>104.20260297356236</v>
      </c>
      <c r="L85" s="27">
        <v>104.20260297356236</v>
      </c>
      <c r="M85" s="27">
        <v>104.20260297356236</v>
      </c>
      <c r="N85" s="27">
        <v>104.20260297356236</v>
      </c>
      <c r="O85" s="66">
        <v>6</v>
      </c>
      <c r="P85" s="85" t="s">
        <v>6</v>
      </c>
      <c r="Q85" s="89">
        <v>7.7899999999999997E-2</v>
      </c>
      <c r="R85" s="92">
        <v>109.67717185170267</v>
      </c>
      <c r="S85" s="91">
        <v>109.67717185170267</v>
      </c>
      <c r="T85" s="91">
        <v>109.67717185170267</v>
      </c>
      <c r="U85" s="91">
        <v>109.67717185170267</v>
      </c>
      <c r="V85" s="91">
        <v>109.67717185170267</v>
      </c>
      <c r="W85" s="91">
        <v>109.67717185170267</v>
      </c>
      <c r="X85" s="91">
        <v>118.45040271865625</v>
      </c>
      <c r="Y85" s="91">
        <v>118.45040271865625</v>
      </c>
      <c r="Z85" s="91">
        <v>118.45040271865625</v>
      </c>
      <c r="AA85" s="99">
        <v>118.45040271865625</v>
      </c>
      <c r="AB85" s="99">
        <v>118.45040271865625</v>
      </c>
      <c r="AC85" s="99">
        <v>118.45040271865625</v>
      </c>
      <c r="AD85" s="99">
        <v>121.13</v>
      </c>
      <c r="AE85" s="91">
        <v>118.54</v>
      </c>
      <c r="AF85" s="91">
        <v>118.23</v>
      </c>
      <c r="AG85" s="91">
        <v>118.23</v>
      </c>
      <c r="AH85" s="91">
        <v>118.23</v>
      </c>
      <c r="AI85" s="91">
        <v>118.23</v>
      </c>
      <c r="AJ85" s="91">
        <v>118.7</v>
      </c>
      <c r="AK85" s="91">
        <v>118.7</v>
      </c>
      <c r="AL85" s="91">
        <v>118.7</v>
      </c>
      <c r="AM85" s="99">
        <v>118.7</v>
      </c>
      <c r="AN85" s="99">
        <v>118.7</v>
      </c>
      <c r="AO85" s="99">
        <v>119.24</v>
      </c>
      <c r="AP85" s="96">
        <v>118.46</v>
      </c>
      <c r="AQ85" s="91">
        <v>118.46</v>
      </c>
      <c r="AR85" s="91">
        <v>118.46</v>
      </c>
      <c r="AS85" s="91">
        <v>118.49</v>
      </c>
      <c r="AT85" s="91">
        <v>118.47</v>
      </c>
      <c r="AU85" s="91">
        <v>118.47</v>
      </c>
      <c r="AV85" s="102">
        <v>118.71</v>
      </c>
      <c r="AW85" s="102">
        <v>118.71</v>
      </c>
      <c r="AX85" s="102">
        <v>118.71</v>
      </c>
      <c r="AY85" s="102">
        <v>118.5</v>
      </c>
      <c r="AZ85" s="91">
        <v>118.5</v>
      </c>
      <c r="BA85" s="91">
        <v>118.5</v>
      </c>
      <c r="BB85" s="96">
        <v>118.52</v>
      </c>
      <c r="BC85" s="91">
        <v>118.52</v>
      </c>
      <c r="BD85" s="91">
        <v>118.52</v>
      </c>
      <c r="BE85" s="91">
        <v>118.52</v>
      </c>
      <c r="BF85" s="91">
        <v>118.52</v>
      </c>
      <c r="BG85" s="91">
        <v>118.52</v>
      </c>
      <c r="BH85" s="102">
        <v>118.5</v>
      </c>
      <c r="BI85" s="102">
        <v>118.5</v>
      </c>
      <c r="BJ85" s="102">
        <v>118.5</v>
      </c>
      <c r="BK85" s="102">
        <v>120.5</v>
      </c>
      <c r="BL85" s="91">
        <v>120.5</v>
      </c>
      <c r="BM85" s="91">
        <v>120.5</v>
      </c>
      <c r="BN85" s="102">
        <v>121.94</v>
      </c>
      <c r="BO85" s="102">
        <v>121.94</v>
      </c>
      <c r="BP85" s="102">
        <v>121.94</v>
      </c>
      <c r="BQ85" s="91">
        <v>121.04</v>
      </c>
      <c r="BR85" s="91">
        <v>121.04</v>
      </c>
      <c r="BS85" s="140">
        <v>121.04</v>
      </c>
      <c r="BT85" s="102">
        <v>121.67</v>
      </c>
      <c r="BU85" s="102">
        <v>122.37</v>
      </c>
      <c r="BV85" s="102">
        <v>122.37</v>
      </c>
      <c r="BW85" s="102">
        <v>122.71</v>
      </c>
      <c r="BX85" s="91">
        <v>122.71</v>
      </c>
      <c r="BY85" s="91">
        <v>122.71</v>
      </c>
      <c r="BZ85" s="102">
        <v>122.12</v>
      </c>
      <c r="CA85" s="102">
        <v>122.12</v>
      </c>
      <c r="CB85" s="102">
        <v>122.12</v>
      </c>
      <c r="CC85" s="91">
        <v>122.17</v>
      </c>
      <c r="CD85" s="91">
        <v>122.17</v>
      </c>
      <c r="CE85" s="140">
        <v>122.17</v>
      </c>
      <c r="CF85" s="102">
        <v>122.17</v>
      </c>
      <c r="CG85" s="102">
        <v>122.17</v>
      </c>
      <c r="CH85" s="102">
        <v>122.17</v>
      </c>
      <c r="CI85" s="102">
        <v>124.48</v>
      </c>
      <c r="CJ85" s="91">
        <v>124.48</v>
      </c>
      <c r="CK85" s="91">
        <v>124.48</v>
      </c>
      <c r="CL85" s="139">
        <v>123.18</v>
      </c>
      <c r="CM85" s="102">
        <v>123.18</v>
      </c>
      <c r="CN85" s="102">
        <v>123.18</v>
      </c>
      <c r="CO85" s="146">
        <v>123.18</v>
      </c>
      <c r="CP85" s="148">
        <v>123.18</v>
      </c>
      <c r="CQ85" s="91">
        <v>123.39</v>
      </c>
      <c r="CR85" s="91">
        <v>123.09</v>
      </c>
      <c r="CS85" s="146">
        <v>122.15</v>
      </c>
      <c r="CT85" s="146">
        <v>122.92</v>
      </c>
      <c r="CU85" s="146">
        <v>126</v>
      </c>
      <c r="CV85" s="146">
        <v>126</v>
      </c>
      <c r="CW85" s="109">
        <v>126</v>
      </c>
      <c r="CX85" s="109">
        <v>128.06</v>
      </c>
      <c r="CY85" s="109">
        <v>128.06</v>
      </c>
      <c r="CZ85" s="109">
        <v>128.74</v>
      </c>
      <c r="DA85" s="109">
        <v>126.33</v>
      </c>
      <c r="DB85" s="109">
        <v>126.33</v>
      </c>
      <c r="DC85" s="109">
        <v>126.47</v>
      </c>
      <c r="DD85" s="109">
        <v>126.47</v>
      </c>
      <c r="DE85" s="109">
        <v>127.91</v>
      </c>
      <c r="DF85" s="109">
        <v>128.33000000000001</v>
      </c>
      <c r="DG85" s="109">
        <v>129.72999999999999</v>
      </c>
      <c r="DH85" s="109">
        <v>131.34</v>
      </c>
      <c r="DI85" s="109">
        <v>133.57</v>
      </c>
      <c r="DJ85" s="109">
        <v>137.72999999999999</v>
      </c>
      <c r="DK85" s="109">
        <v>138.59</v>
      </c>
      <c r="DL85" s="109">
        <v>138.53</v>
      </c>
      <c r="DM85" s="109">
        <v>139.30000000000001</v>
      </c>
      <c r="DN85" s="109">
        <v>139.27000000000001</v>
      </c>
      <c r="DO85" s="109">
        <v>139.12</v>
      </c>
      <c r="DP85" s="109">
        <v>139.88999999999999</v>
      </c>
      <c r="DQ85" s="109">
        <v>139.05000000000001</v>
      </c>
      <c r="DR85" s="109">
        <v>139.79</v>
      </c>
      <c r="DS85" s="109">
        <v>141.05000000000001</v>
      </c>
      <c r="DT85" s="109">
        <v>140.53</v>
      </c>
      <c r="DU85" s="109">
        <v>140.6</v>
      </c>
      <c r="DV85" s="109">
        <v>143.56</v>
      </c>
      <c r="DW85" s="109">
        <v>143.56</v>
      </c>
      <c r="DX85" s="109">
        <v>143.67564916610701</v>
      </c>
      <c r="DY85" s="109">
        <v>143.1</v>
      </c>
      <c r="DZ85" s="109">
        <v>143.3697104</v>
      </c>
      <c r="EA85" s="109">
        <v>142.7492499</v>
      </c>
      <c r="EB85" s="109">
        <v>142.7492499</v>
      </c>
      <c r="EC85" s="109">
        <v>142.33205319999999</v>
      </c>
      <c r="ED85" s="109">
        <v>142.12665559999999</v>
      </c>
      <c r="EE85" s="109">
        <v>142.12665559999999</v>
      </c>
      <c r="EF85" s="109">
        <v>141.92340369999999</v>
      </c>
      <c r="EG85" s="109">
        <v>142.137360572814</v>
      </c>
      <c r="EH85" s="109">
        <v>142.13736059999999</v>
      </c>
      <c r="EI85" s="109">
        <v>142.46256349999999</v>
      </c>
      <c r="EJ85" s="109">
        <v>140.51134590000001</v>
      </c>
      <c r="EK85" s="109">
        <v>140.51134590000001</v>
      </c>
      <c r="EL85" s="109"/>
      <c r="EM85" s="109"/>
      <c r="EN85" s="109"/>
      <c r="EO85" s="109"/>
      <c r="EP85" s="109"/>
      <c r="EQ85" s="109"/>
      <c r="ER85" s="109"/>
      <c r="ES85" s="109"/>
      <c r="ET85" s="370"/>
      <c r="EU85" s="192">
        <f t="shared" si="131"/>
        <v>0</v>
      </c>
      <c r="EV85" s="208">
        <f t="shared" si="128"/>
        <v>-1.0404655872853651E-3</v>
      </c>
      <c r="EW85" s="357">
        <f t="shared" si="132"/>
        <v>3.2427949301411934</v>
      </c>
      <c r="EX85" s="155"/>
      <c r="EY85" s="155"/>
      <c r="EZ85" s="271">
        <f t="shared" si="133"/>
        <v>-1.143974157294847E-2</v>
      </c>
      <c r="FA85" s="288">
        <f t="shared" si="129"/>
        <v>-8.6955537744373137E-4</v>
      </c>
      <c r="FB85" s="271">
        <f t="shared" si="134"/>
        <v>-0.3393555293437488</v>
      </c>
      <c r="FC85" s="154"/>
      <c r="FD85" s="155"/>
      <c r="FE85" s="201">
        <f t="shared" si="135"/>
        <v>141.09963743050886</v>
      </c>
      <c r="FF85" s="201">
        <f t="shared" si="136"/>
        <v>142.09474623106783</v>
      </c>
      <c r="FG85" s="387">
        <f t="shared" si="137"/>
        <v>7.0525255676086029E-3</v>
      </c>
      <c r="FH85" s="376">
        <f t="shared" si="130"/>
        <v>5.4468657458675682E-4</v>
      </c>
      <c r="FI85" s="377">
        <f t="shared" si="138"/>
        <v>3.7672931043882656</v>
      </c>
      <c r="FJ85" s="267"/>
      <c r="FK85" s="267"/>
      <c r="FL85" s="125"/>
      <c r="FM85" s="290"/>
      <c r="FN85" s="266"/>
      <c r="FO85" s="6"/>
      <c r="FP85" s="6"/>
      <c r="FQ85" s="6"/>
    </row>
    <row r="86" spans="3:173" ht="15.75" thickBot="1">
      <c r="C86" s="24">
        <v>106.1</v>
      </c>
      <c r="D86" s="25">
        <v>106.1</v>
      </c>
      <c r="E86" s="25">
        <v>106.1</v>
      </c>
      <c r="F86" s="25">
        <v>106.1</v>
      </c>
      <c r="G86" s="25">
        <v>106.1</v>
      </c>
      <c r="H86" s="25">
        <v>106.1</v>
      </c>
      <c r="I86" s="41">
        <v>106.08102065709751</v>
      </c>
      <c r="J86" s="42">
        <v>106.08102065709751</v>
      </c>
      <c r="K86" s="42">
        <v>106.08102065709751</v>
      </c>
      <c r="L86" s="27">
        <v>106.08102065709751</v>
      </c>
      <c r="M86" s="27">
        <v>106.08102065709751</v>
      </c>
      <c r="N86" s="27">
        <v>106.08102065709751</v>
      </c>
      <c r="O86" s="66">
        <v>7</v>
      </c>
      <c r="P86" s="85" t="s">
        <v>7</v>
      </c>
      <c r="Q86" s="89">
        <v>4.7399999999999998E-2</v>
      </c>
      <c r="R86" s="92">
        <v>100.59756773864768</v>
      </c>
      <c r="S86" s="91">
        <v>100.59756773864768</v>
      </c>
      <c r="T86" s="91">
        <v>101.14985481263227</v>
      </c>
      <c r="U86" s="91">
        <v>101.9272279809604</v>
      </c>
      <c r="V86" s="91">
        <v>101.9272279809604</v>
      </c>
      <c r="W86" s="91">
        <v>101.9272279809604</v>
      </c>
      <c r="X86" s="91">
        <v>104.83735423920004</v>
      </c>
      <c r="Y86" s="91">
        <v>104.83735423920004</v>
      </c>
      <c r="Z86" s="91">
        <v>104.83735423920004</v>
      </c>
      <c r="AA86" s="99">
        <v>104.57444682491874</v>
      </c>
      <c r="AB86" s="99">
        <v>104.57444682491874</v>
      </c>
      <c r="AC86" s="99">
        <v>104.57444682491874</v>
      </c>
      <c r="AD86" s="99">
        <v>104.59</v>
      </c>
      <c r="AE86" s="91">
        <v>104.57</v>
      </c>
      <c r="AF86" s="91">
        <v>104.6</v>
      </c>
      <c r="AG86" s="91">
        <v>104.6</v>
      </c>
      <c r="AH86" s="91">
        <v>104.6</v>
      </c>
      <c r="AI86" s="91">
        <v>104.6</v>
      </c>
      <c r="AJ86" s="91">
        <v>104.6</v>
      </c>
      <c r="AK86" s="91">
        <v>104.6</v>
      </c>
      <c r="AL86" s="91">
        <v>104.6</v>
      </c>
      <c r="AM86" s="99">
        <v>104.46</v>
      </c>
      <c r="AN86" s="99">
        <v>104.46</v>
      </c>
      <c r="AO86" s="99">
        <v>104.46</v>
      </c>
      <c r="AP86" s="96">
        <v>103.95</v>
      </c>
      <c r="AQ86" s="91">
        <v>103.95</v>
      </c>
      <c r="AR86" s="91">
        <v>103.95</v>
      </c>
      <c r="AS86" s="91">
        <v>105.6</v>
      </c>
      <c r="AT86" s="91">
        <v>105.6</v>
      </c>
      <c r="AU86" s="91">
        <v>105.6</v>
      </c>
      <c r="AV86" s="102">
        <v>106.37</v>
      </c>
      <c r="AW86" s="102">
        <v>106.37</v>
      </c>
      <c r="AX86" s="102">
        <v>106.37</v>
      </c>
      <c r="AY86" s="102">
        <v>106.37</v>
      </c>
      <c r="AZ86" s="91">
        <v>106.37</v>
      </c>
      <c r="BA86" s="91">
        <v>106.37</v>
      </c>
      <c r="BB86" s="96">
        <v>106.16</v>
      </c>
      <c r="BC86" s="91">
        <v>106.16</v>
      </c>
      <c r="BD86" s="91">
        <v>106.16</v>
      </c>
      <c r="BE86" s="91">
        <v>106.16</v>
      </c>
      <c r="BF86" s="91">
        <v>106.16</v>
      </c>
      <c r="BG86" s="91">
        <v>106.16</v>
      </c>
      <c r="BH86" s="102">
        <v>106.1</v>
      </c>
      <c r="BI86" s="102">
        <v>106.1</v>
      </c>
      <c r="BJ86" s="102">
        <v>106.1</v>
      </c>
      <c r="BK86" s="102">
        <v>107.5</v>
      </c>
      <c r="BL86" s="91">
        <v>107.5</v>
      </c>
      <c r="BM86" s="91">
        <v>107.5</v>
      </c>
      <c r="BN86" s="102">
        <v>107.67</v>
      </c>
      <c r="BO86" s="102">
        <v>107.67</v>
      </c>
      <c r="BP86" s="102">
        <v>107.67</v>
      </c>
      <c r="BQ86" s="91">
        <v>107.65</v>
      </c>
      <c r="BR86" s="91">
        <v>107.65</v>
      </c>
      <c r="BS86" s="140">
        <v>107.65</v>
      </c>
      <c r="BT86" s="102">
        <v>107.71</v>
      </c>
      <c r="BU86" s="102">
        <v>107.75</v>
      </c>
      <c r="BV86" s="102">
        <v>107.75</v>
      </c>
      <c r="BW86" s="102">
        <v>108.04</v>
      </c>
      <c r="BX86" s="91">
        <v>108.04</v>
      </c>
      <c r="BY86" s="91">
        <v>108.04</v>
      </c>
      <c r="BZ86" s="102">
        <v>108.15</v>
      </c>
      <c r="CA86" s="102">
        <v>108.15</v>
      </c>
      <c r="CB86" s="102">
        <v>108.15</v>
      </c>
      <c r="CC86" s="91">
        <v>108.02</v>
      </c>
      <c r="CD86" s="91">
        <v>108.02</v>
      </c>
      <c r="CE86" s="140">
        <v>108.02</v>
      </c>
      <c r="CF86" s="102">
        <v>107.07</v>
      </c>
      <c r="CG86" s="102">
        <v>107.07</v>
      </c>
      <c r="CH86" s="102">
        <v>107.07</v>
      </c>
      <c r="CI86" s="102">
        <v>106.97</v>
      </c>
      <c r="CJ86" s="91">
        <v>107.08</v>
      </c>
      <c r="CK86" s="91">
        <v>107.08</v>
      </c>
      <c r="CL86" s="109">
        <v>106.7</v>
      </c>
      <c r="CM86" s="102">
        <v>106.7</v>
      </c>
      <c r="CN86" s="91">
        <v>107.95</v>
      </c>
      <c r="CO86" s="146">
        <v>109.35</v>
      </c>
      <c r="CP86" s="148">
        <v>109.46</v>
      </c>
      <c r="CQ86" s="91">
        <v>114.31</v>
      </c>
      <c r="CR86" s="91">
        <v>121.51</v>
      </c>
      <c r="CS86" s="146">
        <v>126.71</v>
      </c>
      <c r="CT86" s="146">
        <v>126.69</v>
      </c>
      <c r="CU86" s="146">
        <v>131.66</v>
      </c>
      <c r="CV86" s="146">
        <v>131.65</v>
      </c>
      <c r="CW86" s="109">
        <v>131.66999999999999</v>
      </c>
      <c r="CX86" s="109">
        <v>133.94</v>
      </c>
      <c r="CY86" s="109">
        <v>133.94</v>
      </c>
      <c r="CZ86" s="109">
        <v>133.80000000000001</v>
      </c>
      <c r="DA86" s="109">
        <v>133.80000000000001</v>
      </c>
      <c r="DB86" s="109">
        <v>133.80000000000001</v>
      </c>
      <c r="DC86" s="109">
        <v>133.80000000000001</v>
      </c>
      <c r="DD86" s="109">
        <v>133.80000000000001</v>
      </c>
      <c r="DE86" s="109">
        <v>133.79</v>
      </c>
      <c r="DF86" s="109">
        <v>134.01</v>
      </c>
      <c r="DG86" s="109">
        <v>133.99</v>
      </c>
      <c r="DH86" s="109">
        <v>133.86000000000001</v>
      </c>
      <c r="DI86" s="109">
        <v>133.94999999999999</v>
      </c>
      <c r="DJ86" s="109">
        <v>133.80000000000001</v>
      </c>
      <c r="DK86" s="109">
        <v>133.72</v>
      </c>
      <c r="DL86" s="109">
        <v>133.07</v>
      </c>
      <c r="DM86" s="109">
        <v>133.07</v>
      </c>
      <c r="DN86" s="109">
        <v>132.99</v>
      </c>
      <c r="DO86" s="109">
        <v>132.97999999999999</v>
      </c>
      <c r="DP86" s="109">
        <v>132.94999999999999</v>
      </c>
      <c r="DQ86" s="109">
        <v>132.94999999999999</v>
      </c>
      <c r="DR86" s="109">
        <v>132.79</v>
      </c>
      <c r="DS86" s="109">
        <v>132.58000000000001</v>
      </c>
      <c r="DT86" s="109">
        <v>132.58000000000001</v>
      </c>
      <c r="DU86" s="109">
        <v>132.61000000000001</v>
      </c>
      <c r="DV86" s="109">
        <v>133.61000000000001</v>
      </c>
      <c r="DW86" s="109">
        <v>133.61000000000001</v>
      </c>
      <c r="DX86" s="109">
        <v>134.06746387481601</v>
      </c>
      <c r="DY86" s="109">
        <v>134.1</v>
      </c>
      <c r="DZ86" s="109">
        <v>134.06746390000001</v>
      </c>
      <c r="EA86" s="109">
        <v>136.22137309999999</v>
      </c>
      <c r="EB86" s="109">
        <v>136.13770009999999</v>
      </c>
      <c r="EC86" s="109">
        <v>137.009716</v>
      </c>
      <c r="ED86" s="109">
        <v>137.009716</v>
      </c>
      <c r="EE86" s="109">
        <v>137.009716</v>
      </c>
      <c r="EF86" s="109">
        <v>137.093389</v>
      </c>
      <c r="EG86" s="109">
        <v>137.09338903427101</v>
      </c>
      <c r="EH86" s="109">
        <v>137.06728219999999</v>
      </c>
      <c r="EI86" s="109">
        <v>138.37529420000001</v>
      </c>
      <c r="EJ86" s="109">
        <v>138.34919930000001</v>
      </c>
      <c r="EK86" s="109">
        <v>138.34919930000001</v>
      </c>
      <c r="EL86" s="109"/>
      <c r="EM86" s="109"/>
      <c r="EN86" s="109"/>
      <c r="EO86" s="109"/>
      <c r="EP86" s="109"/>
      <c r="EQ86" s="109"/>
      <c r="ER86" s="109"/>
      <c r="ES86" s="109"/>
      <c r="ET86" s="370"/>
      <c r="EU86" s="192">
        <f t="shared" si="131"/>
        <v>0</v>
      </c>
      <c r="EV86" s="208">
        <f t="shared" si="128"/>
        <v>-8.4667851033925166E-6</v>
      </c>
      <c r="EW86" s="357">
        <f t="shared" si="132"/>
        <v>2.6388232483027765E-2</v>
      </c>
      <c r="EX86" s="155"/>
      <c r="EY86" s="155"/>
      <c r="EZ86" s="271">
        <f t="shared" si="133"/>
        <v>9.1602540033135504E-3</v>
      </c>
      <c r="FA86" s="288">
        <f t="shared" si="129"/>
        <v>4.0863700996954965E-4</v>
      </c>
      <c r="FB86" s="271">
        <f t="shared" si="134"/>
        <v>0.15947601777281492</v>
      </c>
      <c r="FC86" s="154"/>
      <c r="FD86" s="155"/>
      <c r="FE86" s="201">
        <f t="shared" si="135"/>
        <v>133.15145532290134</v>
      </c>
      <c r="FF86" s="201">
        <f t="shared" si="136"/>
        <v>136.98195317785593</v>
      </c>
      <c r="FG86" s="279">
        <f t="shared" si="137"/>
        <v>2.8767975878786878E-2</v>
      </c>
      <c r="FH86" s="376">
        <f t="shared" si="130"/>
        <v>1.2757694886368724E-3</v>
      </c>
      <c r="FI86" s="282">
        <f t="shared" si="138"/>
        <v>8.8237856807412633</v>
      </c>
      <c r="FJ86" s="267"/>
      <c r="FK86" s="267"/>
      <c r="FL86" s="163"/>
      <c r="FM86" s="290"/>
      <c r="FN86" s="266"/>
      <c r="FO86" s="6"/>
      <c r="FP86" s="6"/>
      <c r="FQ86" s="6"/>
    </row>
    <row r="87" spans="3:173" ht="15.75" thickBot="1">
      <c r="C87" s="24">
        <v>105.2</v>
      </c>
      <c r="D87" s="25">
        <v>105.2</v>
      </c>
      <c r="E87" s="25">
        <v>105.2</v>
      </c>
      <c r="F87" s="25">
        <v>105.2</v>
      </c>
      <c r="G87" s="25">
        <v>105.2</v>
      </c>
      <c r="H87" s="25">
        <v>105.2</v>
      </c>
      <c r="I87" s="41">
        <v>105.17265364869125</v>
      </c>
      <c r="J87" s="42">
        <v>105.17265364869125</v>
      </c>
      <c r="K87" s="42">
        <v>105.17265364869125</v>
      </c>
      <c r="L87" s="27">
        <v>105.17265364869125</v>
      </c>
      <c r="M87" s="27">
        <v>105.17265364869125</v>
      </c>
      <c r="N87" s="27">
        <v>105.17265364869125</v>
      </c>
      <c r="O87" s="66">
        <v>8</v>
      </c>
      <c r="P87" s="85" t="s">
        <v>8</v>
      </c>
      <c r="Q87" s="89">
        <v>6.0000000000000001E-3</v>
      </c>
      <c r="R87" s="92">
        <v>119.9205276795501</v>
      </c>
      <c r="S87" s="91">
        <v>119.9205276795501</v>
      </c>
      <c r="T87" s="91">
        <v>119.9205276795501</v>
      </c>
      <c r="U87" s="91">
        <v>119.9205276795501</v>
      </c>
      <c r="V87" s="91">
        <v>119.9205276795501</v>
      </c>
      <c r="W87" s="91">
        <v>119.9205276795501</v>
      </c>
      <c r="X87" s="91">
        <v>121.49691374190621</v>
      </c>
      <c r="Y87" s="91">
        <v>121.49691374190621</v>
      </c>
      <c r="Z87" s="91">
        <v>121.49691374190621</v>
      </c>
      <c r="AA87" s="99">
        <v>121.49691374190621</v>
      </c>
      <c r="AB87" s="99">
        <v>121.49691374190621</v>
      </c>
      <c r="AC87" s="99">
        <v>121.49691374190621</v>
      </c>
      <c r="AD87" s="99">
        <v>119.62</v>
      </c>
      <c r="AE87" s="91">
        <v>119.62</v>
      </c>
      <c r="AF87" s="91">
        <v>119.62</v>
      </c>
      <c r="AG87" s="91">
        <v>119.62</v>
      </c>
      <c r="AH87" s="91">
        <v>119.62</v>
      </c>
      <c r="AI87" s="91">
        <v>119.62</v>
      </c>
      <c r="AJ87" s="91">
        <v>119.62</v>
      </c>
      <c r="AK87" s="91">
        <v>119.62</v>
      </c>
      <c r="AL87" s="91">
        <v>119.62</v>
      </c>
      <c r="AM87" s="99">
        <v>120.91</v>
      </c>
      <c r="AN87" s="99">
        <v>121.63</v>
      </c>
      <c r="AO87" s="99">
        <v>122.85</v>
      </c>
      <c r="AP87" s="96">
        <v>122.85</v>
      </c>
      <c r="AQ87" s="91">
        <v>122.85</v>
      </c>
      <c r="AR87" s="91">
        <v>122.85</v>
      </c>
      <c r="AS87" s="91">
        <v>122.85</v>
      </c>
      <c r="AT87" s="91">
        <v>122.85</v>
      </c>
      <c r="AU87" s="91">
        <v>122.86</v>
      </c>
      <c r="AV87" s="102">
        <v>122.85</v>
      </c>
      <c r="AW87" s="102">
        <v>122.85</v>
      </c>
      <c r="AX87" s="102">
        <v>122.85</v>
      </c>
      <c r="AY87" s="102">
        <v>122.85</v>
      </c>
      <c r="AZ87" s="91">
        <v>122.85</v>
      </c>
      <c r="BA87" s="91">
        <v>122.85</v>
      </c>
      <c r="BB87" s="96">
        <v>122.85</v>
      </c>
      <c r="BC87" s="91">
        <v>122.85</v>
      </c>
      <c r="BD87" s="91">
        <v>122.85</v>
      </c>
      <c r="BE87" s="91">
        <v>122.85</v>
      </c>
      <c r="BF87" s="91">
        <v>122.85</v>
      </c>
      <c r="BG87" s="91">
        <v>122.85</v>
      </c>
      <c r="BH87" s="102">
        <v>122.9</v>
      </c>
      <c r="BI87" s="102">
        <v>122.9</v>
      </c>
      <c r="BJ87" s="102">
        <v>122.9</v>
      </c>
      <c r="BK87" s="102">
        <v>123.5</v>
      </c>
      <c r="BL87" s="91">
        <v>123.5</v>
      </c>
      <c r="BM87" s="91">
        <v>123.5</v>
      </c>
      <c r="BN87" s="102">
        <v>123.5</v>
      </c>
      <c r="BO87" s="102">
        <v>123.5</v>
      </c>
      <c r="BP87" s="102">
        <v>123.5</v>
      </c>
      <c r="BQ87" s="91">
        <v>123.5</v>
      </c>
      <c r="BR87" s="91">
        <v>123.5</v>
      </c>
      <c r="BS87" s="140">
        <v>123.5</v>
      </c>
      <c r="BT87" s="102">
        <v>123.5</v>
      </c>
      <c r="BU87" s="102">
        <v>123.5</v>
      </c>
      <c r="BV87" s="102">
        <v>123.5</v>
      </c>
      <c r="BW87" s="102">
        <v>123.5</v>
      </c>
      <c r="BX87" s="91">
        <v>123.5</v>
      </c>
      <c r="BY87" s="91">
        <v>123.5</v>
      </c>
      <c r="BZ87" s="102">
        <v>123.5</v>
      </c>
      <c r="CA87" s="102">
        <v>123.5</v>
      </c>
      <c r="CB87" s="102">
        <v>123.5</v>
      </c>
      <c r="CC87" s="91">
        <v>123.5</v>
      </c>
      <c r="CD87" s="91">
        <v>123.5</v>
      </c>
      <c r="CE87" s="140">
        <v>123.5</v>
      </c>
      <c r="CF87" s="102">
        <v>123.5</v>
      </c>
      <c r="CG87" s="102">
        <v>123.5</v>
      </c>
      <c r="CH87" s="102">
        <v>123.5</v>
      </c>
      <c r="CI87" s="102">
        <v>123.5</v>
      </c>
      <c r="CJ87" s="91">
        <v>123.5</v>
      </c>
      <c r="CK87" s="91">
        <v>123.5</v>
      </c>
      <c r="CL87" s="109">
        <v>124.98</v>
      </c>
      <c r="CM87" s="102">
        <v>124.98</v>
      </c>
      <c r="CN87" s="91">
        <v>124.98</v>
      </c>
      <c r="CO87" s="146">
        <v>124.98</v>
      </c>
      <c r="CP87" s="148">
        <v>124.98</v>
      </c>
      <c r="CQ87" s="91">
        <v>125.3</v>
      </c>
      <c r="CR87" s="91">
        <v>125.3</v>
      </c>
      <c r="CS87" s="146">
        <v>125.3</v>
      </c>
      <c r="CT87" s="146">
        <v>125.3</v>
      </c>
      <c r="CU87" s="146">
        <v>125.3</v>
      </c>
      <c r="CV87" s="162">
        <v>123.82</v>
      </c>
      <c r="CW87" s="109">
        <v>123.82</v>
      </c>
      <c r="CX87" s="109">
        <v>123.82</v>
      </c>
      <c r="CY87" s="109">
        <v>123.82</v>
      </c>
      <c r="CZ87" s="109">
        <v>123.5</v>
      </c>
      <c r="DA87" s="109">
        <v>121.37</v>
      </c>
      <c r="DB87" s="109">
        <v>121.37</v>
      </c>
      <c r="DC87" s="109">
        <v>121.37</v>
      </c>
      <c r="DD87" s="109">
        <v>121.08</v>
      </c>
      <c r="DE87" s="109">
        <v>120.75</v>
      </c>
      <c r="DF87" s="109">
        <v>120.14</v>
      </c>
      <c r="DG87" s="109">
        <v>120.14</v>
      </c>
      <c r="DH87" s="109">
        <v>120.14</v>
      </c>
      <c r="DI87" s="109">
        <v>120.14</v>
      </c>
      <c r="DJ87" s="109">
        <v>120.91</v>
      </c>
      <c r="DK87" s="109">
        <v>120.91</v>
      </c>
      <c r="DL87" s="109">
        <v>120.91</v>
      </c>
      <c r="DM87" s="109">
        <v>120.91</v>
      </c>
      <c r="DN87" s="109">
        <v>120.32</v>
      </c>
      <c r="DO87" s="109">
        <v>119.67</v>
      </c>
      <c r="DP87" s="109">
        <v>119.67</v>
      </c>
      <c r="DQ87" s="109">
        <v>118.73</v>
      </c>
      <c r="DR87" s="109">
        <v>118.73</v>
      </c>
      <c r="DS87" s="109">
        <v>118.73</v>
      </c>
      <c r="DT87" s="109">
        <v>118.73</v>
      </c>
      <c r="DU87" s="109">
        <v>119.62</v>
      </c>
      <c r="DV87" s="109">
        <v>119.62</v>
      </c>
      <c r="DW87" s="109">
        <v>119.62</v>
      </c>
      <c r="DX87" s="109">
        <v>119.617438316345</v>
      </c>
      <c r="DY87" s="109">
        <v>118.7</v>
      </c>
      <c r="DZ87" s="109">
        <v>118.7309027</v>
      </c>
      <c r="EA87" s="109">
        <v>118.7309027</v>
      </c>
      <c r="EB87" s="109">
        <v>118.13988689999999</v>
      </c>
      <c r="EC87" s="109">
        <v>118.13988689999999</v>
      </c>
      <c r="ED87" s="109">
        <v>118.13988689999999</v>
      </c>
      <c r="EE87" s="109">
        <v>118.13988689999999</v>
      </c>
      <c r="EF87" s="109">
        <v>118.13988689999999</v>
      </c>
      <c r="EG87" s="109">
        <v>118.139886856079</v>
      </c>
      <c r="EH87" s="109">
        <v>117.8443789</v>
      </c>
      <c r="EI87" s="109">
        <v>117.8443789</v>
      </c>
      <c r="EJ87" s="109">
        <v>117.8443789</v>
      </c>
      <c r="EK87" s="109">
        <v>117.8443789</v>
      </c>
      <c r="EL87" s="109"/>
      <c r="EM87" s="109"/>
      <c r="EN87" s="109"/>
      <c r="EO87" s="109"/>
      <c r="EP87" s="109"/>
      <c r="EQ87" s="109"/>
      <c r="ER87" s="109"/>
      <c r="ES87" s="109"/>
      <c r="ET87" s="370"/>
      <c r="EU87" s="192">
        <f t="shared" si="131"/>
        <v>0</v>
      </c>
      <c r="EV87" s="208">
        <f t="shared" si="128"/>
        <v>0</v>
      </c>
      <c r="EW87" s="357">
        <f t="shared" si="132"/>
        <v>0</v>
      </c>
      <c r="EX87" s="155"/>
      <c r="EY87" s="155"/>
      <c r="EZ87" s="271">
        <f t="shared" si="133"/>
        <v>-2.5013394200977812E-3</v>
      </c>
      <c r="FA87" s="288">
        <f t="shared" si="129"/>
        <v>-1.2171826569600296E-5</v>
      </c>
      <c r="FB87" s="271">
        <f t="shared" si="134"/>
        <v>-4.7502168990661009E-3</v>
      </c>
      <c r="FC87" s="154"/>
      <c r="FD87" s="155"/>
      <c r="FE87" s="201">
        <f t="shared" si="135"/>
        <v>119.31311985969542</v>
      </c>
      <c r="FF87" s="201">
        <f t="shared" si="136"/>
        <v>118.13988686300657</v>
      </c>
      <c r="FG87" s="279">
        <f t="shared" si="137"/>
        <v>-9.8332270421601642E-3</v>
      </c>
      <c r="FH87" s="376">
        <f t="shared" si="130"/>
        <v>-4.9462283848277072E-5</v>
      </c>
      <c r="FI87" s="282">
        <f t="shared" si="138"/>
        <v>-0.34210301770386214</v>
      </c>
      <c r="FJ87" s="267"/>
      <c r="FK87" s="267"/>
      <c r="FL87" s="125"/>
      <c r="FM87" s="290"/>
      <c r="FN87" s="266"/>
      <c r="FO87" s="6"/>
      <c r="FP87" s="6"/>
      <c r="FQ87" s="6"/>
    </row>
    <row r="88" spans="3:173" ht="15.75" thickBot="1">
      <c r="C88" s="24">
        <v>104</v>
      </c>
      <c r="D88" s="25">
        <v>104</v>
      </c>
      <c r="E88" s="25">
        <v>104</v>
      </c>
      <c r="F88" s="25">
        <v>104</v>
      </c>
      <c r="G88" s="25">
        <v>104</v>
      </c>
      <c r="H88" s="25">
        <v>104</v>
      </c>
      <c r="I88" s="41">
        <v>104.01914466495221</v>
      </c>
      <c r="J88" s="42">
        <v>104.01914466495221</v>
      </c>
      <c r="K88" s="42">
        <v>104.01914466495221</v>
      </c>
      <c r="L88" s="27">
        <v>104.01914466495221</v>
      </c>
      <c r="M88" s="27">
        <v>104.01914466495221</v>
      </c>
      <c r="N88" s="27">
        <v>104.01914466495221</v>
      </c>
      <c r="O88" s="66">
        <v>9</v>
      </c>
      <c r="P88" s="85" t="s">
        <v>9</v>
      </c>
      <c r="Q88" s="89">
        <v>6.0000000000000001E-3</v>
      </c>
      <c r="R88" s="92">
        <v>119.77181584767553</v>
      </c>
      <c r="S88" s="91">
        <v>119.77181584767553</v>
      </c>
      <c r="T88" s="91">
        <v>119.77181584767553</v>
      </c>
      <c r="U88" s="91">
        <v>118.81152637227035</v>
      </c>
      <c r="V88" s="91">
        <v>118.81152637227035</v>
      </c>
      <c r="W88" s="91">
        <v>118.81152637227035</v>
      </c>
      <c r="X88" s="91">
        <v>117.52051866629832</v>
      </c>
      <c r="Y88" s="91">
        <v>117.52051866629832</v>
      </c>
      <c r="Z88" s="91">
        <v>117.52051866629832</v>
      </c>
      <c r="AA88" s="99">
        <v>117.91661568736879</v>
      </c>
      <c r="AB88" s="99">
        <v>118.3339210164622</v>
      </c>
      <c r="AC88" s="99">
        <v>118.3339210164622</v>
      </c>
      <c r="AD88" s="99">
        <v>122.47</v>
      </c>
      <c r="AE88" s="91">
        <v>120.86</v>
      </c>
      <c r="AF88" s="91">
        <v>120.83</v>
      </c>
      <c r="AG88" s="91">
        <v>121.13</v>
      </c>
      <c r="AH88" s="91">
        <v>121.13</v>
      </c>
      <c r="AI88" s="91">
        <v>121.13</v>
      </c>
      <c r="AJ88" s="91">
        <v>121.02</v>
      </c>
      <c r="AK88" s="91">
        <v>121.02</v>
      </c>
      <c r="AL88" s="91">
        <v>121.02</v>
      </c>
      <c r="AM88" s="99">
        <v>120.32</v>
      </c>
      <c r="AN88" s="99">
        <v>120.32</v>
      </c>
      <c r="AO88" s="99">
        <v>120.16</v>
      </c>
      <c r="AP88" s="96">
        <v>118.99</v>
      </c>
      <c r="AQ88" s="91">
        <v>118.99</v>
      </c>
      <c r="AR88" s="91">
        <v>118.99</v>
      </c>
      <c r="AS88" s="91">
        <v>119.13</v>
      </c>
      <c r="AT88" s="91">
        <v>119.08</v>
      </c>
      <c r="AU88" s="91">
        <v>119.81</v>
      </c>
      <c r="AV88" s="102">
        <v>120.8</v>
      </c>
      <c r="AW88" s="102">
        <v>120.8</v>
      </c>
      <c r="AX88" s="102">
        <v>120.8</v>
      </c>
      <c r="AY88" s="102">
        <v>120.8</v>
      </c>
      <c r="AZ88" s="91">
        <v>120.8</v>
      </c>
      <c r="BA88" s="91">
        <v>120.8</v>
      </c>
      <c r="BB88" s="96">
        <v>120.75</v>
      </c>
      <c r="BC88" s="91">
        <v>120.75</v>
      </c>
      <c r="BD88" s="91">
        <v>120.75</v>
      </c>
      <c r="BE88" s="91">
        <v>120.75</v>
      </c>
      <c r="BF88" s="91">
        <v>120.75</v>
      </c>
      <c r="BG88" s="91">
        <v>120.75</v>
      </c>
      <c r="BH88" s="102">
        <v>120.6</v>
      </c>
      <c r="BI88" s="102">
        <v>120.6</v>
      </c>
      <c r="BJ88" s="102">
        <v>120.6</v>
      </c>
      <c r="BK88" s="102">
        <v>122.3</v>
      </c>
      <c r="BL88" s="91">
        <v>122.3</v>
      </c>
      <c r="BM88" s="91">
        <v>122.3</v>
      </c>
      <c r="BN88" s="102">
        <v>122.06</v>
      </c>
      <c r="BO88" s="102">
        <v>122.06</v>
      </c>
      <c r="BP88" s="102">
        <v>122.06</v>
      </c>
      <c r="BQ88" s="91">
        <v>122.02</v>
      </c>
      <c r="BR88" s="91">
        <v>122.02</v>
      </c>
      <c r="BS88" s="140">
        <v>122.02</v>
      </c>
      <c r="BT88" s="102">
        <v>122.03</v>
      </c>
      <c r="BU88" s="102">
        <v>122.03</v>
      </c>
      <c r="BV88" s="102">
        <v>122.03</v>
      </c>
      <c r="BW88" s="102">
        <v>122.09</v>
      </c>
      <c r="BX88" s="91">
        <v>122.09</v>
      </c>
      <c r="BY88" s="91">
        <v>122.09</v>
      </c>
      <c r="BZ88" s="102">
        <v>121.96</v>
      </c>
      <c r="CA88" s="102">
        <v>121.96</v>
      </c>
      <c r="CB88" s="102">
        <v>121.96</v>
      </c>
      <c r="CC88" s="91">
        <v>122.25</v>
      </c>
      <c r="CD88" s="91">
        <v>122.25</v>
      </c>
      <c r="CE88" s="140">
        <v>122.25</v>
      </c>
      <c r="CF88" s="102">
        <v>121.94</v>
      </c>
      <c r="CG88" s="102">
        <v>121.94</v>
      </c>
      <c r="CH88" s="102">
        <v>121.94</v>
      </c>
      <c r="CI88" s="102">
        <v>122.1</v>
      </c>
      <c r="CJ88" s="91">
        <v>122.1</v>
      </c>
      <c r="CK88" s="91">
        <v>122.1</v>
      </c>
      <c r="CL88" s="109">
        <v>121.04</v>
      </c>
      <c r="CM88" s="102">
        <v>121.04</v>
      </c>
      <c r="CN88" s="91">
        <v>121.04</v>
      </c>
      <c r="CO88" s="146">
        <v>120.45</v>
      </c>
      <c r="CP88" s="148">
        <v>121.4</v>
      </c>
      <c r="CQ88" s="91">
        <v>122.15</v>
      </c>
      <c r="CR88" s="91">
        <v>122.15</v>
      </c>
      <c r="CS88" s="146">
        <v>123.62</v>
      </c>
      <c r="CT88" s="146">
        <v>124.05</v>
      </c>
      <c r="CU88" s="146">
        <v>125.26</v>
      </c>
      <c r="CV88" s="146">
        <v>125.42</v>
      </c>
      <c r="CW88" s="109">
        <v>126.44</v>
      </c>
      <c r="CX88" s="109">
        <v>126.16</v>
      </c>
      <c r="CY88" s="109">
        <v>126.16</v>
      </c>
      <c r="CZ88" s="109">
        <v>125.48</v>
      </c>
      <c r="DA88" s="109">
        <v>123.6</v>
      </c>
      <c r="DB88" s="109">
        <v>122.71</v>
      </c>
      <c r="DC88" s="109">
        <v>123.09</v>
      </c>
      <c r="DD88" s="109">
        <v>122.98</v>
      </c>
      <c r="DE88" s="109">
        <v>123.46</v>
      </c>
      <c r="DF88" s="109">
        <v>122.21</v>
      </c>
      <c r="DG88" s="109">
        <v>122.2</v>
      </c>
      <c r="DH88" s="109">
        <v>121.59</v>
      </c>
      <c r="DI88" s="109">
        <v>122.34</v>
      </c>
      <c r="DJ88" s="109">
        <v>123.2</v>
      </c>
      <c r="DK88" s="109">
        <v>123.65</v>
      </c>
      <c r="DL88" s="109">
        <v>123.61</v>
      </c>
      <c r="DM88" s="109">
        <v>123.19</v>
      </c>
      <c r="DN88" s="109">
        <v>122.75</v>
      </c>
      <c r="DO88" s="109">
        <v>123</v>
      </c>
      <c r="DP88" s="109">
        <v>122.09</v>
      </c>
      <c r="DQ88" s="109">
        <v>122.57</v>
      </c>
      <c r="DR88" s="109">
        <v>123.18</v>
      </c>
      <c r="DS88" s="109">
        <v>123.03</v>
      </c>
      <c r="DT88" s="109">
        <v>122.92</v>
      </c>
      <c r="DU88" s="109">
        <v>123.94</v>
      </c>
      <c r="DV88" s="109">
        <v>125.8</v>
      </c>
      <c r="DW88" s="109">
        <v>125.8</v>
      </c>
      <c r="DX88" s="109">
        <v>124.940729141235</v>
      </c>
      <c r="DY88" s="109">
        <v>124.6</v>
      </c>
      <c r="DZ88" s="109">
        <v>124.4288325</v>
      </c>
      <c r="EA88" s="109">
        <v>124.0954995</v>
      </c>
      <c r="EB88" s="109">
        <v>124.3335843</v>
      </c>
      <c r="EC88" s="109">
        <v>125.3454924</v>
      </c>
      <c r="ED88" s="109">
        <v>127.7537346</v>
      </c>
      <c r="EE88" s="109">
        <v>129.28515669999999</v>
      </c>
      <c r="EF88" s="109">
        <v>129.28515669999999</v>
      </c>
      <c r="EG88" s="109">
        <v>129.70181703567499</v>
      </c>
      <c r="EH88" s="109">
        <v>129.653728</v>
      </c>
      <c r="EI88" s="109">
        <v>129.48706150000001</v>
      </c>
      <c r="EJ88" s="109">
        <v>129.0406346</v>
      </c>
      <c r="EK88" s="109">
        <v>128.01350360000001</v>
      </c>
      <c r="EL88" s="109"/>
      <c r="EM88" s="109"/>
      <c r="EN88" s="109"/>
      <c r="EO88" s="109"/>
      <c r="EP88" s="109"/>
      <c r="EQ88" s="109"/>
      <c r="ER88" s="109"/>
      <c r="ES88" s="109"/>
      <c r="ET88" s="370"/>
      <c r="EU88" s="192">
        <f t="shared" si="131"/>
        <v>-7.9597485178517502E-3</v>
      </c>
      <c r="EV88" s="208">
        <f t="shared" si="128"/>
        <v>-1.8335221653589437E-5</v>
      </c>
      <c r="EW88" s="357">
        <f t="shared" si="132"/>
        <v>5.7144959475692571E-2</v>
      </c>
      <c r="EX88" s="155"/>
      <c r="EY88" s="155"/>
      <c r="EZ88" s="271">
        <f t="shared" si="133"/>
        <v>-1.3016883450527206E-2</v>
      </c>
      <c r="FA88" s="288">
        <f t="shared" si="129"/>
        <v>-2.7233777542524783E-5</v>
      </c>
      <c r="FB88" s="271">
        <f t="shared" si="134"/>
        <v>-1.0628343212760407E-2</v>
      </c>
      <c r="FC88" s="154"/>
      <c r="FD88" s="155"/>
      <c r="FE88" s="201">
        <f t="shared" si="135"/>
        <v>123.71839409510289</v>
      </c>
      <c r="FF88" s="201">
        <f t="shared" si="136"/>
        <v>127.53535011963957</v>
      </c>
      <c r="FG88" s="279">
        <f t="shared" si="137"/>
        <v>3.0851968718593081E-2</v>
      </c>
      <c r="FH88" s="376">
        <f t="shared" si="130"/>
        <v>1.6091889919125237E-4</v>
      </c>
      <c r="FI88" s="282">
        <f t="shared" si="138"/>
        <v>1.1129862338701657</v>
      </c>
      <c r="FJ88" s="267"/>
      <c r="FK88" s="267"/>
      <c r="FL88" s="125"/>
      <c r="FM88" s="290"/>
      <c r="FN88" s="266"/>
      <c r="FO88" s="6"/>
      <c r="FP88" s="6"/>
      <c r="FQ88" s="6"/>
    </row>
    <row r="89" spans="3:173" ht="15.75" thickBot="1">
      <c r="C89" s="24">
        <v>107.8</v>
      </c>
      <c r="D89" s="25">
        <v>107.8</v>
      </c>
      <c r="E89" s="25">
        <v>107.8</v>
      </c>
      <c r="F89" s="25">
        <v>107.8</v>
      </c>
      <c r="G89" s="25">
        <v>107.8</v>
      </c>
      <c r="H89" s="25">
        <v>107.8</v>
      </c>
      <c r="I89" s="41">
        <v>107.78103150182021</v>
      </c>
      <c r="J89" s="42">
        <v>107.78103150182021</v>
      </c>
      <c r="K89" s="42">
        <v>107.78103150182021</v>
      </c>
      <c r="L89" s="27">
        <v>107.78103150182021</v>
      </c>
      <c r="M89" s="27">
        <v>107.78103150182021</v>
      </c>
      <c r="N89" s="27">
        <v>107.78103150182021</v>
      </c>
      <c r="O89" s="66">
        <v>10</v>
      </c>
      <c r="P89" s="85" t="s">
        <v>10</v>
      </c>
      <c r="Q89" s="89">
        <v>3.6299999999999999E-2</v>
      </c>
      <c r="R89" s="92">
        <v>146.65661921574701</v>
      </c>
      <c r="S89" s="91">
        <v>146.65661921574701</v>
      </c>
      <c r="T89" s="91">
        <v>146.65661921574701</v>
      </c>
      <c r="U89" s="91">
        <v>146.65661921574701</v>
      </c>
      <c r="V89" s="91">
        <v>146.65661921574701</v>
      </c>
      <c r="W89" s="91">
        <v>146.65661921574701</v>
      </c>
      <c r="X89" s="91">
        <v>154.17642683770194</v>
      </c>
      <c r="Y89" s="91">
        <v>154.17642683770194</v>
      </c>
      <c r="Z89" s="91">
        <v>154.17642683770194</v>
      </c>
      <c r="AA89" s="99">
        <v>154.17642683770194</v>
      </c>
      <c r="AB89" s="99">
        <v>152.54709350436858</v>
      </c>
      <c r="AC89" s="99">
        <v>152.54709350436858</v>
      </c>
      <c r="AD89" s="99">
        <v>153.31</v>
      </c>
      <c r="AE89" s="91">
        <v>153.36000000000001</v>
      </c>
      <c r="AF89" s="91">
        <v>152.81</v>
      </c>
      <c r="AG89" s="91">
        <v>152.81</v>
      </c>
      <c r="AH89" s="91">
        <v>152.81</v>
      </c>
      <c r="AI89" s="91">
        <v>152.81</v>
      </c>
      <c r="AJ89" s="91">
        <v>152.63999999999999</v>
      </c>
      <c r="AK89" s="91">
        <v>152.63999999999999</v>
      </c>
      <c r="AL89" s="91">
        <v>152.63999999999999</v>
      </c>
      <c r="AM89" s="99">
        <v>155.69</v>
      </c>
      <c r="AN89" s="99">
        <v>155.69</v>
      </c>
      <c r="AO89" s="99">
        <v>155.69</v>
      </c>
      <c r="AP89" s="96">
        <v>155.69</v>
      </c>
      <c r="AQ89" s="91">
        <v>155.69</v>
      </c>
      <c r="AR89" s="91">
        <v>155.69</v>
      </c>
      <c r="AS89" s="91">
        <v>155.69</v>
      </c>
      <c r="AT89" s="91">
        <v>155.69</v>
      </c>
      <c r="AU89" s="91">
        <v>155.69</v>
      </c>
      <c r="AV89" s="102">
        <v>155.69</v>
      </c>
      <c r="AW89" s="102">
        <v>155.69</v>
      </c>
      <c r="AX89" s="102">
        <v>155.69</v>
      </c>
      <c r="AY89" s="102">
        <v>155.69</v>
      </c>
      <c r="AZ89" s="91">
        <v>155.69</v>
      </c>
      <c r="BA89" s="91">
        <v>155.69</v>
      </c>
      <c r="BB89" s="96">
        <v>155.69</v>
      </c>
      <c r="BC89" s="91">
        <v>155.69</v>
      </c>
      <c r="BD89" s="91">
        <v>155.69</v>
      </c>
      <c r="BE89" s="91">
        <v>155.69</v>
      </c>
      <c r="BF89" s="91">
        <v>155.69</v>
      </c>
      <c r="BG89" s="91">
        <v>155.69</v>
      </c>
      <c r="BH89" s="102">
        <v>155.69999999999999</v>
      </c>
      <c r="BI89" s="102">
        <v>155.69999999999999</v>
      </c>
      <c r="BJ89" s="102">
        <v>155.69999999999999</v>
      </c>
      <c r="BK89" s="102">
        <v>158.30000000000001</v>
      </c>
      <c r="BL89" s="91">
        <v>158.30000000000001</v>
      </c>
      <c r="BM89" s="91">
        <v>158.30000000000001</v>
      </c>
      <c r="BN89" s="102">
        <v>158.30000000000001</v>
      </c>
      <c r="BO89" s="102">
        <v>158.30000000000001</v>
      </c>
      <c r="BP89" s="102">
        <v>158.30000000000001</v>
      </c>
      <c r="BQ89" s="91">
        <v>158.30000000000001</v>
      </c>
      <c r="BR89" s="91">
        <v>158.30000000000001</v>
      </c>
      <c r="BS89" s="140">
        <v>158.30000000000001</v>
      </c>
      <c r="BT89" s="102">
        <v>158.30000000000001</v>
      </c>
      <c r="BU89" s="102">
        <v>158.30000000000001</v>
      </c>
      <c r="BV89" s="102">
        <v>158.30000000000001</v>
      </c>
      <c r="BW89" s="102">
        <v>160.22</v>
      </c>
      <c r="BX89" s="91">
        <v>160.22</v>
      </c>
      <c r="BY89" s="91">
        <v>160.22</v>
      </c>
      <c r="BZ89" s="102">
        <v>160.22</v>
      </c>
      <c r="CA89" s="102">
        <v>160.22</v>
      </c>
      <c r="CB89" s="102">
        <v>160.22</v>
      </c>
      <c r="CC89" s="91">
        <v>160.22</v>
      </c>
      <c r="CD89" s="91">
        <v>160.22</v>
      </c>
      <c r="CE89" s="140">
        <v>160.22</v>
      </c>
      <c r="CF89" s="102">
        <v>160.22</v>
      </c>
      <c r="CG89" s="102">
        <v>160.22</v>
      </c>
      <c r="CH89" s="102">
        <v>160.22</v>
      </c>
      <c r="CI89" s="102">
        <v>170.76</v>
      </c>
      <c r="CJ89" s="91">
        <v>170.76</v>
      </c>
      <c r="CK89" s="91">
        <v>170.76</v>
      </c>
      <c r="CL89" s="109">
        <v>170.76</v>
      </c>
      <c r="CM89" s="102">
        <v>170.76</v>
      </c>
      <c r="CN89" s="91">
        <v>170.76</v>
      </c>
      <c r="CO89" s="146">
        <v>170.76</v>
      </c>
      <c r="CP89" s="148">
        <v>170.76</v>
      </c>
      <c r="CQ89" s="91">
        <v>170.76</v>
      </c>
      <c r="CR89" s="91">
        <v>170.76</v>
      </c>
      <c r="CS89" s="146">
        <v>170.76</v>
      </c>
      <c r="CT89" s="146">
        <v>170.76</v>
      </c>
      <c r="CU89" s="146">
        <v>181.25</v>
      </c>
      <c r="CV89" s="146">
        <v>181.25</v>
      </c>
      <c r="CW89" s="109">
        <v>181.25</v>
      </c>
      <c r="CX89" s="109">
        <v>181.25</v>
      </c>
      <c r="CY89" s="109">
        <v>181.25</v>
      </c>
      <c r="CZ89" s="109">
        <v>181.25</v>
      </c>
      <c r="DA89" s="109">
        <v>181.25</v>
      </c>
      <c r="DB89" s="109">
        <v>181.25</v>
      </c>
      <c r="DC89" s="109">
        <v>181.25</v>
      </c>
      <c r="DD89" s="109">
        <v>187.74</v>
      </c>
      <c r="DE89" s="109">
        <v>187.74</v>
      </c>
      <c r="DF89" s="109">
        <v>187.74</v>
      </c>
      <c r="DG89" s="109">
        <v>210.48</v>
      </c>
      <c r="DH89" s="109">
        <v>210.48</v>
      </c>
      <c r="DI89" s="109">
        <v>210.48</v>
      </c>
      <c r="DJ89" s="109">
        <v>210.48</v>
      </c>
      <c r="DK89" s="109">
        <v>210.48</v>
      </c>
      <c r="DL89" s="109">
        <v>210.48</v>
      </c>
      <c r="DM89" s="109">
        <v>210.48</v>
      </c>
      <c r="DN89" s="109">
        <v>210.48</v>
      </c>
      <c r="DO89" s="109">
        <v>210.48</v>
      </c>
      <c r="DP89" s="109">
        <v>210.48</v>
      </c>
      <c r="DQ89" s="109">
        <v>210.48</v>
      </c>
      <c r="DR89" s="109">
        <v>210.48</v>
      </c>
      <c r="DS89" s="109">
        <v>207.5</v>
      </c>
      <c r="DT89" s="109">
        <v>207.5</v>
      </c>
      <c r="DU89" s="109">
        <v>207.5</v>
      </c>
      <c r="DV89" s="109">
        <v>207.5</v>
      </c>
      <c r="DW89" s="109">
        <v>207.5</v>
      </c>
      <c r="DX89" s="109">
        <v>207.495594024658</v>
      </c>
      <c r="DY89" s="109">
        <v>207.5</v>
      </c>
      <c r="DZ89" s="109">
        <v>207.49559400000001</v>
      </c>
      <c r="EA89" s="109">
        <v>207.49559400000001</v>
      </c>
      <c r="EB89" s="109">
        <v>207.49559400000001</v>
      </c>
      <c r="EC89" s="109">
        <v>207.49559400000001</v>
      </c>
      <c r="ED89" s="109">
        <v>216.21327400000001</v>
      </c>
      <c r="EE89" s="109">
        <v>216.21327400000001</v>
      </c>
      <c r="EF89" s="109">
        <v>216.21327400000001</v>
      </c>
      <c r="EG89" s="109">
        <v>216.213274002075</v>
      </c>
      <c r="EH89" s="109">
        <v>216.21327400000001</v>
      </c>
      <c r="EI89" s="109">
        <v>216.21327400000001</v>
      </c>
      <c r="EJ89" s="109">
        <v>216.21327400000001</v>
      </c>
      <c r="EK89" s="109">
        <v>216.21327400000001</v>
      </c>
      <c r="EL89" s="109"/>
      <c r="EM89" s="109"/>
      <c r="EN89" s="109"/>
      <c r="EO89" s="109"/>
      <c r="EP89" s="109"/>
      <c r="EQ89" s="109"/>
      <c r="ER89" s="109"/>
      <c r="ES89" s="109"/>
      <c r="ET89" s="370"/>
      <c r="EU89" s="192">
        <f t="shared" si="131"/>
        <v>0</v>
      </c>
      <c r="EV89" s="208">
        <f t="shared" si="128"/>
        <v>0</v>
      </c>
      <c r="EW89" s="357">
        <f t="shared" si="132"/>
        <v>0</v>
      </c>
      <c r="EX89" s="155"/>
      <c r="EY89" s="155"/>
      <c r="EZ89" s="271">
        <f t="shared" si="133"/>
        <v>-9.5968788471623157E-12</v>
      </c>
      <c r="FA89" s="288">
        <f t="shared" si="129"/>
        <v>-5.1707870229578618E-13</v>
      </c>
      <c r="FB89" s="271">
        <f t="shared" si="134"/>
        <v>-2.0179682776019638E-10</v>
      </c>
      <c r="FC89" s="154"/>
      <c r="FD89" s="155"/>
      <c r="FE89" s="201">
        <f t="shared" si="135"/>
        <v>208.74129950205483</v>
      </c>
      <c r="FF89" s="201">
        <f t="shared" si="136"/>
        <v>213.30738066683963</v>
      </c>
      <c r="FG89" s="279">
        <f t="shared" si="137"/>
        <v>2.1874354407474872E-2</v>
      </c>
      <c r="FH89" s="376">
        <f t="shared" si="130"/>
        <v>1.1646324812460594E-3</v>
      </c>
      <c r="FI89" s="282">
        <f t="shared" si="138"/>
        <v>8.0551130144406358</v>
      </c>
      <c r="FJ89" s="267"/>
      <c r="FK89" s="267"/>
      <c r="FL89" s="163"/>
      <c r="FM89" s="290"/>
      <c r="FN89" s="266"/>
      <c r="FO89" s="6"/>
      <c r="FP89" s="6"/>
      <c r="FQ89" s="6"/>
    </row>
    <row r="90" spans="3:173" ht="15.75" thickBot="1">
      <c r="C90" s="24">
        <v>104.8</v>
      </c>
      <c r="D90" s="25">
        <v>104.8</v>
      </c>
      <c r="E90" s="25">
        <v>104.8</v>
      </c>
      <c r="F90" s="25">
        <v>104.8</v>
      </c>
      <c r="G90" s="25">
        <v>104.8</v>
      </c>
      <c r="H90" s="25">
        <v>104.8</v>
      </c>
      <c r="I90" s="41">
        <v>104.7966823973733</v>
      </c>
      <c r="J90" s="42">
        <v>104.7966823973733</v>
      </c>
      <c r="K90" s="42">
        <v>104.7966823973733</v>
      </c>
      <c r="L90" s="27">
        <v>104.79668239737332</v>
      </c>
      <c r="M90" s="27">
        <v>104.79668239737332</v>
      </c>
      <c r="N90" s="27">
        <v>104.79668239737332</v>
      </c>
      <c r="O90" s="66">
        <v>11</v>
      </c>
      <c r="P90" s="85" t="s">
        <v>11</v>
      </c>
      <c r="Q90" s="89">
        <v>2.7E-2</v>
      </c>
      <c r="R90" s="92">
        <v>137.874615252029</v>
      </c>
      <c r="S90" s="91">
        <v>137.874615252029</v>
      </c>
      <c r="T90" s="91">
        <v>137.874615252029</v>
      </c>
      <c r="U90" s="91">
        <v>137.874615252029</v>
      </c>
      <c r="V90" s="91">
        <v>137.26290628360812</v>
      </c>
      <c r="W90" s="91">
        <v>137.26290628360812</v>
      </c>
      <c r="X90" s="91">
        <v>137.26290628360812</v>
      </c>
      <c r="Y90" s="91">
        <v>137.26290628360812</v>
      </c>
      <c r="Z90" s="91">
        <v>137.26290628360812</v>
      </c>
      <c r="AA90" s="99">
        <v>137.26290628360812</v>
      </c>
      <c r="AB90" s="99">
        <v>140.45896231518694</v>
      </c>
      <c r="AC90" s="99">
        <v>138.86093429939754</v>
      </c>
      <c r="AD90" s="99">
        <v>135.58000000000001</v>
      </c>
      <c r="AE90" s="91">
        <v>137.97</v>
      </c>
      <c r="AF90" s="91">
        <v>141.03</v>
      </c>
      <c r="AG90" s="91">
        <v>141.03</v>
      </c>
      <c r="AH90" s="91">
        <v>141.03</v>
      </c>
      <c r="AI90" s="91">
        <v>139.44</v>
      </c>
      <c r="AJ90" s="91">
        <v>139.44</v>
      </c>
      <c r="AK90" s="91">
        <v>139.44</v>
      </c>
      <c r="AL90" s="91">
        <v>139.44</v>
      </c>
      <c r="AM90" s="99">
        <v>140.22</v>
      </c>
      <c r="AN90" s="112">
        <v>140.22</v>
      </c>
      <c r="AO90" s="112">
        <v>140.22</v>
      </c>
      <c r="AP90" s="96">
        <v>149.33000000000001</v>
      </c>
      <c r="AQ90" s="91">
        <v>149.33000000000001</v>
      </c>
      <c r="AR90" s="91">
        <v>149.33000000000001</v>
      </c>
      <c r="AS90" s="91">
        <v>151.47999999999999</v>
      </c>
      <c r="AT90" s="91">
        <v>151.37</v>
      </c>
      <c r="AU90" s="91">
        <v>151.57</v>
      </c>
      <c r="AV90" s="102">
        <v>152.76</v>
      </c>
      <c r="AW90" s="102">
        <v>152.76</v>
      </c>
      <c r="AX90" s="102">
        <v>152.76</v>
      </c>
      <c r="AY90" s="102">
        <v>152.76</v>
      </c>
      <c r="AZ90" s="91">
        <v>152.76</v>
      </c>
      <c r="BA90" s="91">
        <v>152.76</v>
      </c>
      <c r="BB90" s="96">
        <v>152.76</v>
      </c>
      <c r="BC90" s="91">
        <v>152.76</v>
      </c>
      <c r="BD90" s="91">
        <v>152.76</v>
      </c>
      <c r="BE90" s="91">
        <v>152.76</v>
      </c>
      <c r="BF90" s="91">
        <v>152.76</v>
      </c>
      <c r="BG90" s="91">
        <v>152.76</v>
      </c>
      <c r="BH90" s="102">
        <v>152.80000000000001</v>
      </c>
      <c r="BI90" s="102">
        <v>152.80000000000001</v>
      </c>
      <c r="BJ90" s="102">
        <v>152.80000000000001</v>
      </c>
      <c r="BK90" s="102">
        <v>153.80000000000001</v>
      </c>
      <c r="BL90" s="91">
        <v>153.80000000000001</v>
      </c>
      <c r="BM90" s="91">
        <v>153.80000000000001</v>
      </c>
      <c r="BN90" s="102">
        <v>153.79</v>
      </c>
      <c r="BO90" s="102">
        <v>153.53</v>
      </c>
      <c r="BP90" s="102">
        <v>153.79</v>
      </c>
      <c r="BQ90" s="91">
        <v>152.76</v>
      </c>
      <c r="BR90" s="91">
        <v>152.76</v>
      </c>
      <c r="BS90" s="140">
        <v>152.76</v>
      </c>
      <c r="BT90" s="102">
        <v>152.76</v>
      </c>
      <c r="BU90" s="102">
        <v>152.76</v>
      </c>
      <c r="BV90" s="102">
        <v>152.76</v>
      </c>
      <c r="BW90" s="102">
        <v>152.76</v>
      </c>
      <c r="BX90" s="91">
        <v>152.76</v>
      </c>
      <c r="BY90" s="91">
        <v>152.76</v>
      </c>
      <c r="BZ90" s="102">
        <v>152.04</v>
      </c>
      <c r="CA90" s="102">
        <v>152.04</v>
      </c>
      <c r="CB90" s="102">
        <v>152.04</v>
      </c>
      <c r="CC90" s="91">
        <v>152.1</v>
      </c>
      <c r="CD90" s="91">
        <v>152.1</v>
      </c>
      <c r="CE90" s="140">
        <v>152.1</v>
      </c>
      <c r="CF90" s="102">
        <v>151.52000000000001</v>
      </c>
      <c r="CG90" s="102">
        <v>151.52000000000001</v>
      </c>
      <c r="CH90" s="102">
        <v>152.76</v>
      </c>
      <c r="CI90" s="102">
        <v>153.44</v>
      </c>
      <c r="CJ90" s="91">
        <v>154.55000000000001</v>
      </c>
      <c r="CK90" s="91">
        <v>154.55000000000001</v>
      </c>
      <c r="CL90" s="109">
        <v>155.85</v>
      </c>
      <c r="CM90" s="102">
        <v>156.80000000000001</v>
      </c>
      <c r="CN90" s="91">
        <v>156.80000000000001</v>
      </c>
      <c r="CO90" s="146">
        <v>159.52000000000001</v>
      </c>
      <c r="CP90" s="148">
        <v>161.66</v>
      </c>
      <c r="CQ90" s="91">
        <v>161.66</v>
      </c>
      <c r="CR90" s="91">
        <v>161.41</v>
      </c>
      <c r="CS90" s="146">
        <v>159.65</v>
      </c>
      <c r="CT90" s="146">
        <v>159.65</v>
      </c>
      <c r="CU90" s="146">
        <v>159.52000000000001</v>
      </c>
      <c r="CV90" s="162">
        <v>156.83000000000001</v>
      </c>
      <c r="CW90" s="109">
        <v>156.83000000000001</v>
      </c>
      <c r="CX90" s="109">
        <v>157.78</v>
      </c>
      <c r="CY90" s="109">
        <v>155.56</v>
      </c>
      <c r="CZ90" s="109">
        <v>152.33000000000001</v>
      </c>
      <c r="DA90" s="109">
        <v>150.46</v>
      </c>
      <c r="DB90" s="109">
        <v>150.46</v>
      </c>
      <c r="DC90" s="109">
        <v>149.51</v>
      </c>
      <c r="DD90" s="109">
        <v>146.72999999999999</v>
      </c>
      <c r="DE90" s="109">
        <v>146.97999999999999</v>
      </c>
      <c r="DF90" s="109">
        <v>146.97999999999999</v>
      </c>
      <c r="DG90" s="109">
        <v>145.38999999999999</v>
      </c>
      <c r="DH90" s="109">
        <v>144.19999999999999</v>
      </c>
      <c r="DI90" s="109">
        <v>144.19999999999999</v>
      </c>
      <c r="DJ90" s="109">
        <v>145.16</v>
      </c>
      <c r="DK90" s="109">
        <v>145.41</v>
      </c>
      <c r="DL90" s="109">
        <v>145.29</v>
      </c>
      <c r="DM90" s="109">
        <v>145.29</v>
      </c>
      <c r="DN90" s="109">
        <v>145.29</v>
      </c>
      <c r="DO90" s="109">
        <v>145.29</v>
      </c>
      <c r="DP90" s="109">
        <v>145.16</v>
      </c>
      <c r="DQ90" s="109">
        <v>145.16</v>
      </c>
      <c r="DR90" s="109">
        <v>145.16</v>
      </c>
      <c r="DS90" s="109">
        <v>147.81</v>
      </c>
      <c r="DT90" s="109">
        <v>147.81</v>
      </c>
      <c r="DU90" s="109">
        <v>147.94</v>
      </c>
      <c r="DV90" s="109">
        <v>147.54</v>
      </c>
      <c r="DW90" s="109">
        <v>147.54</v>
      </c>
      <c r="DX90" s="109">
        <v>147.53588438034001</v>
      </c>
      <c r="DY90" s="109">
        <v>147.5</v>
      </c>
      <c r="DZ90" s="109">
        <v>149.17291399999999</v>
      </c>
      <c r="EA90" s="109">
        <v>149.17291399999999</v>
      </c>
      <c r="EB90" s="109">
        <v>148.06181190000001</v>
      </c>
      <c r="EC90" s="109">
        <v>147.03299999999999</v>
      </c>
      <c r="ED90" s="109">
        <v>148.144114</v>
      </c>
      <c r="EE90" s="109">
        <v>147.4892974</v>
      </c>
      <c r="EF90" s="109">
        <v>149.17291399999999</v>
      </c>
      <c r="EG90" s="109">
        <v>149.17291402816701</v>
      </c>
      <c r="EH90" s="109">
        <v>149.17291399999999</v>
      </c>
      <c r="EI90" s="109">
        <v>150.8099556</v>
      </c>
      <c r="EJ90" s="109">
        <v>150.8099556</v>
      </c>
      <c r="EK90" s="109">
        <v>150.8099556</v>
      </c>
      <c r="EL90" s="109"/>
      <c r="EM90" s="109"/>
      <c r="EN90" s="109"/>
      <c r="EO90" s="109"/>
      <c r="EP90" s="109"/>
      <c r="EQ90" s="109"/>
      <c r="ER90" s="109"/>
      <c r="ES90" s="109"/>
      <c r="ET90" s="370"/>
      <c r="EU90" s="192">
        <f t="shared" si="131"/>
        <v>0</v>
      </c>
      <c r="EV90" s="208">
        <f t="shared" si="128"/>
        <v>0</v>
      </c>
      <c r="EW90" s="357">
        <f t="shared" si="132"/>
        <v>0</v>
      </c>
      <c r="EX90" s="155"/>
      <c r="EY90" s="155"/>
      <c r="EZ90" s="271">
        <f t="shared" si="133"/>
        <v>1.0974120754414285E-2</v>
      </c>
      <c r="FA90" s="288">
        <f t="shared" si="129"/>
        <v>3.0343019740599816E-4</v>
      </c>
      <c r="FB90" s="271">
        <f t="shared" si="134"/>
        <v>0.11841766255565926</v>
      </c>
      <c r="FC90" s="154"/>
      <c r="FD90" s="155"/>
      <c r="FE90" s="201">
        <f t="shared" si="135"/>
        <v>146.644657031695</v>
      </c>
      <c r="FF90" s="201">
        <f t="shared" si="136"/>
        <v>149.08522167734722</v>
      </c>
      <c r="FG90" s="279">
        <f t="shared" si="137"/>
        <v>1.6642710993041598E-2</v>
      </c>
      <c r="FH90" s="376">
        <f t="shared" si="130"/>
        <v>4.6301251087639111E-4</v>
      </c>
      <c r="FI90" s="282">
        <f>FH90/$FH$92*100</f>
        <v>3.202399179369336</v>
      </c>
      <c r="FJ90" s="267"/>
      <c r="FK90" s="267"/>
      <c r="FL90" s="125"/>
      <c r="FM90" s="290"/>
      <c r="FN90" s="266"/>
      <c r="FO90" s="6"/>
      <c r="FP90" s="6"/>
      <c r="FQ90" s="6"/>
    </row>
    <row r="91" spans="3:173" ht="15.75" thickBot="1">
      <c r="C91" s="24">
        <v>104.3</v>
      </c>
      <c r="D91" s="25">
        <v>104.3</v>
      </c>
      <c r="E91" s="25">
        <v>104.3</v>
      </c>
      <c r="F91" s="25">
        <v>104.3</v>
      </c>
      <c r="G91" s="25">
        <v>104.3</v>
      </c>
      <c r="H91" s="25">
        <v>104.3</v>
      </c>
      <c r="I91" s="41">
        <v>104.33784358734874</v>
      </c>
      <c r="J91" s="42">
        <v>104.33784358734874</v>
      </c>
      <c r="K91" s="42">
        <v>104.33784358734874</v>
      </c>
      <c r="L91" s="27">
        <v>104.33784358734874</v>
      </c>
      <c r="M91" s="27">
        <v>104.33784358734874</v>
      </c>
      <c r="N91" s="27">
        <v>104.33784358734874</v>
      </c>
      <c r="O91" s="66">
        <v>12</v>
      </c>
      <c r="P91" s="85" t="s">
        <v>12</v>
      </c>
      <c r="Q91" s="89">
        <v>7.3000000000000001E-3</v>
      </c>
      <c r="R91" s="92">
        <v>107.83856029007271</v>
      </c>
      <c r="S91" s="91">
        <v>107.83856029007271</v>
      </c>
      <c r="T91" s="91">
        <v>107.83856029007271</v>
      </c>
      <c r="U91" s="91">
        <v>109.38108645714919</v>
      </c>
      <c r="V91" s="91">
        <v>109.51936973425813</v>
      </c>
      <c r="W91" s="91">
        <v>109.11703113953874</v>
      </c>
      <c r="X91" s="91">
        <v>109.56133530888977</v>
      </c>
      <c r="Y91" s="91">
        <v>109.56133530888977</v>
      </c>
      <c r="Z91" s="91">
        <v>109.56133530888977</v>
      </c>
      <c r="AA91" s="99">
        <v>110.96804578932691</v>
      </c>
      <c r="AB91" s="99">
        <v>108.97730795561782</v>
      </c>
      <c r="AC91" s="99">
        <v>111.15526957008359</v>
      </c>
      <c r="AD91" s="99">
        <v>109.19</v>
      </c>
      <c r="AE91" s="91">
        <v>110.7</v>
      </c>
      <c r="AF91" s="91">
        <v>110.79</v>
      </c>
      <c r="AG91" s="91">
        <v>111.47</v>
      </c>
      <c r="AH91" s="91">
        <v>111.47</v>
      </c>
      <c r="AI91" s="91">
        <v>110.9</v>
      </c>
      <c r="AJ91" s="91">
        <v>111.31</v>
      </c>
      <c r="AK91" s="91">
        <v>111.31</v>
      </c>
      <c r="AL91" s="91">
        <v>111.31</v>
      </c>
      <c r="AM91" s="99">
        <v>112.49</v>
      </c>
      <c r="AN91" s="99">
        <v>112.94</v>
      </c>
      <c r="AO91" s="99">
        <v>112.94</v>
      </c>
      <c r="AP91" s="96">
        <v>114.66</v>
      </c>
      <c r="AQ91" s="91">
        <v>114.55</v>
      </c>
      <c r="AR91" s="91">
        <v>114.55</v>
      </c>
      <c r="AS91" s="91">
        <v>114.8</v>
      </c>
      <c r="AT91" s="91">
        <v>114.9</v>
      </c>
      <c r="AU91" s="91">
        <v>115.6</v>
      </c>
      <c r="AV91" s="102">
        <v>115.41</v>
      </c>
      <c r="AW91" s="102">
        <v>115.41</v>
      </c>
      <c r="AX91" s="102">
        <v>115.41</v>
      </c>
      <c r="AY91" s="102">
        <v>115.41</v>
      </c>
      <c r="AZ91" s="91">
        <v>115.41</v>
      </c>
      <c r="BA91" s="91">
        <v>115.41</v>
      </c>
      <c r="BB91" s="96">
        <v>115.82</v>
      </c>
      <c r="BC91" s="91">
        <v>115.82</v>
      </c>
      <c r="BD91" s="91">
        <v>115.82</v>
      </c>
      <c r="BE91" s="91">
        <v>115.82</v>
      </c>
      <c r="BF91" s="91">
        <v>115.82</v>
      </c>
      <c r="BG91" s="91">
        <v>115.82</v>
      </c>
      <c r="BH91" s="102">
        <v>115.7</v>
      </c>
      <c r="BI91" s="102">
        <v>115.7</v>
      </c>
      <c r="BJ91" s="102">
        <v>115.7</v>
      </c>
      <c r="BK91" s="102">
        <v>117.3</v>
      </c>
      <c r="BL91" s="91">
        <v>118.6</v>
      </c>
      <c r="BM91" s="91">
        <v>118.4</v>
      </c>
      <c r="BN91" s="102">
        <v>117.96</v>
      </c>
      <c r="BO91" s="102">
        <v>117.88</v>
      </c>
      <c r="BP91" s="102">
        <v>117.88</v>
      </c>
      <c r="BQ91" s="91">
        <v>117.71</v>
      </c>
      <c r="BR91" s="91">
        <v>117.71</v>
      </c>
      <c r="BS91" s="140">
        <v>117.71</v>
      </c>
      <c r="BT91" s="102">
        <v>118.16</v>
      </c>
      <c r="BU91" s="102">
        <v>118.13</v>
      </c>
      <c r="BV91" s="102">
        <v>117.68</v>
      </c>
      <c r="BW91" s="102">
        <v>117.63</v>
      </c>
      <c r="BX91" s="91">
        <v>117.63</v>
      </c>
      <c r="BY91" s="91">
        <v>117.63</v>
      </c>
      <c r="BZ91" s="102">
        <v>116.82</v>
      </c>
      <c r="CA91" s="102">
        <v>116.89</v>
      </c>
      <c r="CB91" s="102">
        <v>116.89</v>
      </c>
      <c r="CC91" s="91">
        <v>117.16</v>
      </c>
      <c r="CD91" s="91">
        <v>117.39</v>
      </c>
      <c r="CE91" s="140">
        <v>117.39</v>
      </c>
      <c r="CF91" s="102">
        <v>117.76</v>
      </c>
      <c r="CG91" s="102">
        <v>117.76</v>
      </c>
      <c r="CH91" s="102">
        <v>117.64</v>
      </c>
      <c r="CI91" s="102">
        <v>116.89</v>
      </c>
      <c r="CJ91" s="91">
        <v>116.89</v>
      </c>
      <c r="CK91" s="91">
        <v>116.89</v>
      </c>
      <c r="CL91" s="109">
        <v>118.03</v>
      </c>
      <c r="CM91" s="102">
        <v>117.85</v>
      </c>
      <c r="CN91" s="91">
        <v>117.85</v>
      </c>
      <c r="CO91" s="146">
        <v>117.9</v>
      </c>
      <c r="CP91" s="148">
        <v>118.36</v>
      </c>
      <c r="CQ91" s="91">
        <v>119.68</v>
      </c>
      <c r="CR91" s="91">
        <v>119.91</v>
      </c>
      <c r="CS91" s="146">
        <v>119.82</v>
      </c>
      <c r="CT91" s="146">
        <v>119.31</v>
      </c>
      <c r="CU91" s="146">
        <v>119.19</v>
      </c>
      <c r="CV91" s="146">
        <v>119.47</v>
      </c>
      <c r="CW91" s="109">
        <v>119.47</v>
      </c>
      <c r="CX91" s="109">
        <v>119.53</v>
      </c>
      <c r="CY91" s="109">
        <v>119.98</v>
      </c>
      <c r="CZ91" s="109">
        <v>119.73</v>
      </c>
      <c r="DA91" s="109">
        <v>118.76</v>
      </c>
      <c r="DB91" s="109">
        <v>118.51</v>
      </c>
      <c r="DC91" s="109">
        <v>118.57</v>
      </c>
      <c r="DD91" s="109">
        <v>118.57</v>
      </c>
      <c r="DE91" s="109">
        <v>118.63</v>
      </c>
      <c r="DF91" s="109">
        <v>119.63</v>
      </c>
      <c r="DG91" s="109">
        <v>120.05</v>
      </c>
      <c r="DH91" s="109">
        <v>120.07</v>
      </c>
      <c r="DI91" s="109">
        <v>120.81</v>
      </c>
      <c r="DJ91" s="109">
        <v>119.34</v>
      </c>
      <c r="DK91" s="109">
        <v>118.89</v>
      </c>
      <c r="DL91" s="109">
        <v>118.73</v>
      </c>
      <c r="DM91" s="109">
        <v>118.58</v>
      </c>
      <c r="DN91" s="109">
        <v>118.7</v>
      </c>
      <c r="DO91" s="109">
        <v>118.74</v>
      </c>
      <c r="DP91" s="109">
        <v>118.84</v>
      </c>
      <c r="DQ91" s="109">
        <v>119.14</v>
      </c>
      <c r="DR91" s="109">
        <v>119.23</v>
      </c>
      <c r="DS91" s="109">
        <v>119.46</v>
      </c>
      <c r="DT91" s="109">
        <v>119.21</v>
      </c>
      <c r="DU91" s="109">
        <v>119.06</v>
      </c>
      <c r="DV91" s="109">
        <v>119.99</v>
      </c>
      <c r="DW91" s="109">
        <v>119.99</v>
      </c>
      <c r="DX91" s="109">
        <v>120.621490478515</v>
      </c>
      <c r="DY91" s="109">
        <v>119.8</v>
      </c>
      <c r="DZ91" s="109">
        <v>119.24377680000001</v>
      </c>
      <c r="EA91" s="109">
        <v>118.7668681</v>
      </c>
      <c r="EB91" s="109">
        <v>119.3387747</v>
      </c>
      <c r="EC91" s="109">
        <v>119.1879272</v>
      </c>
      <c r="ED91" s="109">
        <v>120.4208016</v>
      </c>
      <c r="EE91" s="109">
        <v>121.8699932</v>
      </c>
      <c r="EF91" s="109">
        <v>122.8743315</v>
      </c>
      <c r="EG91" s="109">
        <v>122.874331474304</v>
      </c>
      <c r="EH91" s="109">
        <v>124.4109273</v>
      </c>
      <c r="EI91" s="109">
        <v>124.4109273</v>
      </c>
      <c r="EJ91" s="109">
        <v>124.2299914</v>
      </c>
      <c r="EK91" s="109">
        <v>124.6519089</v>
      </c>
      <c r="EL91" s="109"/>
      <c r="EM91" s="109"/>
      <c r="EN91" s="109"/>
      <c r="EO91" s="109"/>
      <c r="EP91" s="109"/>
      <c r="EQ91" s="109"/>
      <c r="ER91" s="109"/>
      <c r="ES91" s="109"/>
      <c r="ET91" s="370"/>
      <c r="EU91" s="192">
        <f t="shared" si="131"/>
        <v>3.3962612026712247E-3</v>
      </c>
      <c r="EV91" s="208">
        <f t="shared" si="128"/>
        <v>-9.0413267250914199E-6</v>
      </c>
      <c r="EW91" s="357">
        <f t="shared" si="132"/>
        <v>2.8178893011129701E-2</v>
      </c>
      <c r="EX91" s="155"/>
      <c r="EY91" s="155"/>
      <c r="EZ91" s="271">
        <f t="shared" si="133"/>
        <v>1.4466629477188464E-2</v>
      </c>
      <c r="FA91" s="288">
        <f t="shared" si="129"/>
        <v>6.7937403654413711E-5</v>
      </c>
      <c r="FB91" s="271">
        <f t="shared" si="134"/>
        <v>2.6513473641160221E-2</v>
      </c>
      <c r="FC91" s="154"/>
      <c r="FD91" s="155"/>
      <c r="FE91" s="201">
        <f t="shared" si="135"/>
        <v>119.39845753987625</v>
      </c>
      <c r="FF91" s="201">
        <f t="shared" si="136"/>
        <v>121.85671328952533</v>
      </c>
      <c r="FG91" s="279">
        <f t="shared" si="137"/>
        <v>2.0588672586729917E-2</v>
      </c>
      <c r="FH91" s="376">
        <f t="shared" si="130"/>
        <v>1.2609230096507064E-4</v>
      </c>
      <c r="FI91" s="282">
        <f t="shared" si="138"/>
        <v>0.87211008698452674</v>
      </c>
      <c r="FJ91" s="267"/>
      <c r="FK91" s="267"/>
      <c r="FL91" s="125"/>
      <c r="FM91" s="290"/>
      <c r="FN91" s="266"/>
      <c r="FO91" s="6"/>
      <c r="FP91" s="6"/>
      <c r="FQ91" s="6"/>
    </row>
    <row r="92" spans="3:173" ht="15.75" thickBot="1">
      <c r="C92" s="45">
        <v>118.3</v>
      </c>
      <c r="D92" s="46">
        <v>118.8</v>
      </c>
      <c r="E92" s="46">
        <v>119</v>
      </c>
      <c r="F92" s="46">
        <v>122.3</v>
      </c>
      <c r="G92" s="46">
        <v>122.5</v>
      </c>
      <c r="H92" s="46">
        <v>122.8</v>
      </c>
      <c r="I92" s="30">
        <v>123.33216150193419</v>
      </c>
      <c r="J92" s="31">
        <v>123.3203985412793</v>
      </c>
      <c r="K92" s="31">
        <v>123.3203985412793</v>
      </c>
      <c r="L92" s="18">
        <v>123.32431952816427</v>
      </c>
      <c r="M92" s="18">
        <v>123.32170553690763</v>
      </c>
      <c r="N92" s="18">
        <v>123.32214120211707</v>
      </c>
      <c r="O92" s="66"/>
      <c r="P92" s="55" t="s">
        <v>33</v>
      </c>
      <c r="Q92" s="73">
        <f>SUM(Q80:Q91)</f>
        <v>1.0000000000000002</v>
      </c>
      <c r="R92" s="49">
        <f t="shared" ref="R92:AC92" si="139">SUMPRODUCT($Q$80:$Q$91,R80:R91)</f>
        <v>122.31699256174289</v>
      </c>
      <c r="S92" s="49">
        <f t="shared" si="139"/>
        <v>123.72166808647901</v>
      </c>
      <c r="T92" s="49">
        <f t="shared" si="139"/>
        <v>124.03617357644121</v>
      </c>
      <c r="U92" s="49">
        <f t="shared" si="139"/>
        <v>124.03864762476705</v>
      </c>
      <c r="V92" s="49">
        <f t="shared" si="139"/>
        <v>123.70492872123693</v>
      </c>
      <c r="W92" s="49">
        <f t="shared" si="139"/>
        <v>123.81367221506056</v>
      </c>
      <c r="X92" s="49">
        <f t="shared" si="139"/>
        <v>125.51093052334481</v>
      </c>
      <c r="Y92" s="49">
        <f t="shared" si="139"/>
        <v>124.61665420149048</v>
      </c>
      <c r="Z92" s="49">
        <f t="shared" si="139"/>
        <v>124.70877285248905</v>
      </c>
      <c r="AA92" s="49">
        <f t="shared" si="139"/>
        <v>125.06262004835372</v>
      </c>
      <c r="AB92" s="49">
        <f t="shared" si="139"/>
        <v>125.89408562787715</v>
      </c>
      <c r="AC92" s="101">
        <f t="shared" si="139"/>
        <v>124.55302647179712</v>
      </c>
      <c r="AD92" s="101">
        <v>124.1</v>
      </c>
      <c r="AE92" s="101">
        <v>124.8</v>
      </c>
      <c r="AF92" s="49">
        <v>124.47</v>
      </c>
      <c r="AG92" s="49">
        <v>123.56</v>
      </c>
      <c r="AH92" s="49">
        <v>124.87</v>
      </c>
      <c r="AI92" s="49">
        <v>123.86</v>
      </c>
      <c r="AJ92" s="49">
        <v>123.01</v>
      </c>
      <c r="AK92" s="49">
        <v>122.38</v>
      </c>
      <c r="AL92" s="49">
        <v>122.54</v>
      </c>
      <c r="AM92" s="49">
        <v>122.78</v>
      </c>
      <c r="AN92" s="49">
        <v>123.28</v>
      </c>
      <c r="AO92" s="101">
        <v>122.81</v>
      </c>
      <c r="AP92" s="75">
        <v>122.6</v>
      </c>
      <c r="AQ92" s="75">
        <v>123</v>
      </c>
      <c r="AR92" s="75">
        <v>123</v>
      </c>
      <c r="AS92" s="75">
        <f>SUMPRODUCT($Q$80:$Q$91,AS80:AS91)</f>
        <v>125.265798</v>
      </c>
      <c r="AT92" s="75">
        <f>SUMPRODUCT($Q$80:$Q$91,AT80:AT91)</f>
        <v>125.22218499999997</v>
      </c>
      <c r="AU92" s="75">
        <f>SUMPRODUCT($Q$80:$Q$91,AU80:AU91)</f>
        <v>125.700412</v>
      </c>
      <c r="AV92" s="114">
        <v>126</v>
      </c>
      <c r="AW92" s="114">
        <v>125.7</v>
      </c>
      <c r="AX92" s="114">
        <v>125.9</v>
      </c>
      <c r="AY92" s="114">
        <v>125.94</v>
      </c>
      <c r="AZ92" s="75">
        <v>126.07</v>
      </c>
      <c r="BA92" s="75">
        <v>126.17</v>
      </c>
      <c r="BB92" s="75">
        <v>125.7</v>
      </c>
      <c r="BC92" s="75">
        <v>125.9</v>
      </c>
      <c r="BD92" s="75">
        <v>126.1</v>
      </c>
      <c r="BE92" s="75">
        <v>125.8</v>
      </c>
      <c r="BF92" s="75">
        <v>126</v>
      </c>
      <c r="BG92" s="75">
        <v>125.9</v>
      </c>
      <c r="BH92" s="114">
        <v>125.5</v>
      </c>
      <c r="BI92" s="114">
        <v>125.8</v>
      </c>
      <c r="BJ92" s="114">
        <v>126.2</v>
      </c>
      <c r="BK92" s="114">
        <v>128.14257906238586</v>
      </c>
      <c r="BL92" s="75">
        <v>129.52329108993806</v>
      </c>
      <c r="BM92" s="75">
        <v>130.1275828228145</v>
      </c>
      <c r="BN92" s="114">
        <v>130.38999999999999</v>
      </c>
      <c r="BO92" s="114">
        <v>130.5</v>
      </c>
      <c r="BP92" s="114">
        <v>130.57</v>
      </c>
      <c r="BQ92" s="75">
        <v>130.62</v>
      </c>
      <c r="BR92" s="75">
        <v>130.99</v>
      </c>
      <c r="BS92" s="75">
        <v>130.72999999999999</v>
      </c>
      <c r="BT92" s="114">
        <v>130.63999999999999</v>
      </c>
      <c r="BU92" s="114">
        <v>130.54</v>
      </c>
      <c r="BV92" s="114">
        <v>130.29</v>
      </c>
      <c r="BW92" s="114">
        <v>130.04</v>
      </c>
      <c r="BX92" s="75">
        <v>130.11000000000001</v>
      </c>
      <c r="BY92" s="75">
        <v>130.61000000000001</v>
      </c>
      <c r="BZ92" s="114">
        <v>130.03</v>
      </c>
      <c r="CA92" s="114">
        <v>129.97999999999999</v>
      </c>
      <c r="CB92" s="114">
        <v>129.97999999999999</v>
      </c>
      <c r="CC92" s="75">
        <v>130.19</v>
      </c>
      <c r="CD92" s="75">
        <v>130.31</v>
      </c>
      <c r="CE92" s="75">
        <v>130.32</v>
      </c>
      <c r="CF92" s="114">
        <v>130.88999999999999</v>
      </c>
      <c r="CG92" s="114">
        <v>130.99</v>
      </c>
      <c r="CH92" s="114">
        <v>131.32</v>
      </c>
      <c r="CI92" s="114">
        <v>131.69</v>
      </c>
      <c r="CJ92" s="75">
        <v>131.71</v>
      </c>
      <c r="CK92" s="75">
        <v>131.59</v>
      </c>
      <c r="CL92" s="75">
        <v>131.97</v>
      </c>
      <c r="CM92" s="75">
        <v>131.56</v>
      </c>
      <c r="CN92" s="75">
        <v>131.94</v>
      </c>
      <c r="CO92" s="75">
        <v>133.9</v>
      </c>
      <c r="CP92" s="75">
        <v>135.38</v>
      </c>
      <c r="CQ92" s="75">
        <v>136.66999999999999</v>
      </c>
      <c r="CR92" s="75">
        <v>136.43</v>
      </c>
      <c r="CS92" s="75">
        <v>136.68</v>
      </c>
      <c r="CT92" s="75">
        <v>136.66</v>
      </c>
      <c r="CU92" s="75">
        <v>137.08000000000001</v>
      </c>
      <c r="CV92" s="75">
        <v>137.15</v>
      </c>
      <c r="CW92" s="75">
        <v>138.49</v>
      </c>
      <c r="CX92" s="75">
        <v>138.47999999999999</v>
      </c>
      <c r="CY92" s="75">
        <v>138.11000000000001</v>
      </c>
      <c r="CZ92" s="75">
        <v>137.86000000000001</v>
      </c>
      <c r="DA92" s="75">
        <v>137.93</v>
      </c>
      <c r="DB92" s="75">
        <v>137.30000000000001</v>
      </c>
      <c r="DC92" s="75">
        <v>137.44</v>
      </c>
      <c r="DD92" s="75">
        <v>138.46</v>
      </c>
      <c r="DE92" s="75">
        <v>138.53</v>
      </c>
      <c r="DF92" s="75">
        <v>139.9</v>
      </c>
      <c r="DG92" s="75">
        <v>141.05000000000001</v>
      </c>
      <c r="DH92" s="75">
        <v>142.19999999999999</v>
      </c>
      <c r="DI92" s="75">
        <v>143.07</v>
      </c>
      <c r="DJ92" s="75">
        <v>142.9</v>
      </c>
      <c r="DK92" s="75">
        <v>142.9</v>
      </c>
      <c r="DL92" s="75">
        <v>143.19999999999999</v>
      </c>
      <c r="DM92" s="75">
        <v>141.30000000000001</v>
      </c>
      <c r="DN92" s="75">
        <v>141.4</v>
      </c>
      <c r="DO92" s="75">
        <v>141.4</v>
      </c>
      <c r="DP92" s="75">
        <v>141.5</v>
      </c>
      <c r="DQ92" s="75">
        <v>142.4</v>
      </c>
      <c r="DR92" s="75">
        <v>142.9</v>
      </c>
      <c r="DS92" s="75">
        <v>143</v>
      </c>
      <c r="DT92" s="75">
        <v>143.1</v>
      </c>
      <c r="DU92" s="75">
        <v>143.32</v>
      </c>
      <c r="DV92" s="75">
        <v>142.41999999999999</v>
      </c>
      <c r="DW92" s="75">
        <v>142.32</v>
      </c>
      <c r="DX92" s="75">
        <v>142.06198453903099</v>
      </c>
      <c r="DY92" s="75">
        <v>142</v>
      </c>
      <c r="DZ92" s="75">
        <v>142.04106329999999</v>
      </c>
      <c r="EA92" s="75">
        <v>142.22711319999999</v>
      </c>
      <c r="EB92" s="75">
        <v>142.2618032</v>
      </c>
      <c r="EC92" s="75">
        <v>142.504096</v>
      </c>
      <c r="ED92" s="75">
        <v>143.46134660000001</v>
      </c>
      <c r="EE92" s="75">
        <v>144.7318673</v>
      </c>
      <c r="EF92" s="75">
        <v>145.0045586</v>
      </c>
      <c r="EG92" s="75">
        <v>145.668172836303</v>
      </c>
      <c r="EH92" s="75">
        <v>146.64129019999999</v>
      </c>
      <c r="EI92" s="75">
        <v>146.08830209999999</v>
      </c>
      <c r="EJ92" s="75">
        <v>146.04142899999999</v>
      </c>
      <c r="EK92" s="75">
        <v>145.8595991</v>
      </c>
      <c r="EL92" s="75"/>
      <c r="EM92" s="75"/>
      <c r="EN92" s="75"/>
      <c r="EO92" s="75"/>
      <c r="EP92" s="75"/>
      <c r="EQ92" s="75"/>
      <c r="ER92" s="75"/>
      <c r="ES92" s="75"/>
      <c r="ET92" s="371"/>
      <c r="EU92" s="192">
        <f t="shared" si="131"/>
        <v>-1.2450569762638697E-3</v>
      </c>
      <c r="EV92" s="421">
        <f t="shared" si="128"/>
        <v>-3.2085457443343867E-4</v>
      </c>
      <c r="EW92" s="362">
        <f>SUM(EW80:EW91)</f>
        <v>1.0000402791794518</v>
      </c>
      <c r="EX92" s="156"/>
      <c r="EY92" s="155"/>
      <c r="EZ92" s="271">
        <f t="shared" si="133"/>
        <v>1.3141255222040016E-3</v>
      </c>
      <c r="FA92" s="422">
        <f t="shared" si="129"/>
        <v>2.5623727985964796E-3</v>
      </c>
      <c r="FB92" s="286">
        <f>SUM(FB80:FB91)</f>
        <v>0.99999680511930789</v>
      </c>
      <c r="FC92" s="156"/>
      <c r="FD92" s="155"/>
      <c r="FE92" s="201">
        <f t="shared" si="135"/>
        <v>142.31849871158593</v>
      </c>
      <c r="FF92" s="201">
        <f t="shared" si="136"/>
        <v>144.37755345302523</v>
      </c>
      <c r="FG92" s="280">
        <f t="shared" si="137"/>
        <v>1.4467934668226379E-2</v>
      </c>
      <c r="FH92" s="195">
        <f>SUM(FH80:FH91)</f>
        <v>1.4458300946966091E-2</v>
      </c>
      <c r="FI92" s="281">
        <f>SUM(FI80:FI91)</f>
        <v>100.00000000000001</v>
      </c>
      <c r="FJ92" s="267"/>
      <c r="FK92" s="267"/>
      <c r="FL92" s="125"/>
      <c r="FM92" s="290"/>
      <c r="FN92" s="266"/>
      <c r="FO92" s="6"/>
      <c r="FP92" s="6"/>
      <c r="FQ92" s="6"/>
    </row>
    <row r="93" spans="3:173" ht="15.75" thickBot="1"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67"/>
      <c r="P93" s="56" t="s">
        <v>50</v>
      </c>
      <c r="Q93" s="62"/>
      <c r="R93" s="53">
        <f>R92/N92-1</f>
        <v>-8.1505934828588478E-3</v>
      </c>
      <c r="S93" s="59">
        <f t="shared" ref="S93:AX93" si="140">S92/R92-1</f>
        <v>1.1483895207994754E-2</v>
      </c>
      <c r="T93" s="59">
        <f t="shared" si="140"/>
        <v>2.542040491584352E-3</v>
      </c>
      <c r="U93" s="59">
        <f t="shared" si="140"/>
        <v>1.9946183879238077E-5</v>
      </c>
      <c r="V93" s="59">
        <f t="shared" si="140"/>
        <v>-2.6904429379113193E-3</v>
      </c>
      <c r="W93" s="59">
        <f t="shared" si="140"/>
        <v>8.7905546648570088E-4</v>
      </c>
      <c r="X93" s="59">
        <f t="shared" si="140"/>
        <v>1.3708165487056778E-2</v>
      </c>
      <c r="Y93" s="59">
        <f t="shared" si="140"/>
        <v>-7.1250871786661119E-3</v>
      </c>
      <c r="Z93" s="59">
        <f t="shared" si="140"/>
        <v>7.3921621141925797E-4</v>
      </c>
      <c r="AA93" s="59">
        <f t="shared" si="140"/>
        <v>2.8373881626051478E-3</v>
      </c>
      <c r="AB93" s="59">
        <f t="shared" si="140"/>
        <v>6.6483940541302022E-3</v>
      </c>
      <c r="AC93" s="59">
        <f t="shared" si="140"/>
        <v>-1.0652280839021921E-2</v>
      </c>
      <c r="AD93" s="59">
        <f t="shared" si="140"/>
        <v>-3.6372176945833612E-3</v>
      </c>
      <c r="AE93" s="59">
        <f t="shared" si="140"/>
        <v>5.6406124093473231E-3</v>
      </c>
      <c r="AF93" s="59">
        <f t="shared" si="140"/>
        <v>-2.6442307692307043E-3</v>
      </c>
      <c r="AG93" s="59">
        <f t="shared" si="140"/>
        <v>-7.3109986342090316E-3</v>
      </c>
      <c r="AH93" s="59">
        <f t="shared" si="140"/>
        <v>1.0602136613790947E-2</v>
      </c>
      <c r="AI93" s="59">
        <f t="shared" si="140"/>
        <v>-8.088411948426355E-3</v>
      </c>
      <c r="AJ93" s="59">
        <f t="shared" si="140"/>
        <v>-6.8625867915388383E-3</v>
      </c>
      <c r="AK93" s="59">
        <f t="shared" si="140"/>
        <v>-5.1215348345663436E-3</v>
      </c>
      <c r="AL93" s="59">
        <f t="shared" si="140"/>
        <v>1.3074031704527478E-3</v>
      </c>
      <c r="AM93" s="59">
        <f t="shared" si="140"/>
        <v>1.9585441488492172E-3</v>
      </c>
      <c r="AN93" s="59">
        <f t="shared" si="140"/>
        <v>4.0723244828146932E-3</v>
      </c>
      <c r="AO93" s="59">
        <f t="shared" si="140"/>
        <v>-3.812459441920768E-3</v>
      </c>
      <c r="AP93" s="59">
        <f t="shared" si="140"/>
        <v>-1.7099584724371564E-3</v>
      </c>
      <c r="AQ93" s="59">
        <f t="shared" si="140"/>
        <v>3.2626427406199365E-3</v>
      </c>
      <c r="AR93" s="59">
        <f t="shared" si="140"/>
        <v>0</v>
      </c>
      <c r="AS93" s="59">
        <f t="shared" si="140"/>
        <v>1.8421121951219588E-2</v>
      </c>
      <c r="AT93" s="59">
        <f t="shared" si="140"/>
        <v>-3.4816367034229412E-4</v>
      </c>
      <c r="AU93" s="59">
        <f t="shared" si="140"/>
        <v>3.8190277545471218E-3</v>
      </c>
      <c r="AV93" s="59">
        <f t="shared" si="140"/>
        <v>2.3833493879081846E-3</v>
      </c>
      <c r="AW93" s="59">
        <f t="shared" si="140"/>
        <v>-2.3809523809523725E-3</v>
      </c>
      <c r="AX93" s="59">
        <f t="shared" si="140"/>
        <v>1.5910898965791898E-3</v>
      </c>
      <c r="AY93" s="59">
        <f t="shared" ref="AY93:CD93" si="141">AY92/AX92-1</f>
        <v>3.1771247021428195E-4</v>
      </c>
      <c r="AZ93" s="59">
        <f t="shared" si="141"/>
        <v>1.0322375734477252E-3</v>
      </c>
      <c r="BA93" s="59">
        <f t="shared" si="141"/>
        <v>7.9321012136124303E-4</v>
      </c>
      <c r="BB93" s="59">
        <f t="shared" si="141"/>
        <v>-3.7251327573908366E-3</v>
      </c>
      <c r="BC93" s="59">
        <f t="shared" si="141"/>
        <v>1.5910898965791898E-3</v>
      </c>
      <c r="BD93" s="59">
        <f t="shared" si="141"/>
        <v>1.5885623510722979E-3</v>
      </c>
      <c r="BE93" s="59">
        <f t="shared" si="141"/>
        <v>-2.3790642347343294E-3</v>
      </c>
      <c r="BF93" s="59">
        <f t="shared" si="141"/>
        <v>1.5898251192369983E-3</v>
      </c>
      <c r="BG93" s="59">
        <f t="shared" si="141"/>
        <v>-7.9365079365079083E-4</v>
      </c>
      <c r="BH93" s="59">
        <f t="shared" si="141"/>
        <v>-3.1771247021445959E-3</v>
      </c>
      <c r="BI93" s="59">
        <f t="shared" si="141"/>
        <v>2.3904382470119057E-3</v>
      </c>
      <c r="BJ93" s="59">
        <f t="shared" si="141"/>
        <v>3.1796502384737746E-3</v>
      </c>
      <c r="BK93" s="59">
        <f t="shared" si="141"/>
        <v>1.5392861033168392E-2</v>
      </c>
      <c r="BL93" s="59">
        <f t="shared" si="141"/>
        <v>1.0774810665235668E-2</v>
      </c>
      <c r="BM93" s="59">
        <f t="shared" si="141"/>
        <v>4.6655063177543088E-3</v>
      </c>
      <c r="BN93" s="59">
        <f t="shared" si="141"/>
        <v>2.0166145523721202E-3</v>
      </c>
      <c r="BO93" s="59">
        <f t="shared" si="141"/>
        <v>8.4362297722218038E-4</v>
      </c>
      <c r="BP93" s="59">
        <f t="shared" si="141"/>
        <v>5.3639846743291919E-4</v>
      </c>
      <c r="BQ93" s="59">
        <f t="shared" si="141"/>
        <v>3.8293635597774767E-4</v>
      </c>
      <c r="BR93" s="59">
        <f t="shared" si="141"/>
        <v>2.8326443117441258E-3</v>
      </c>
      <c r="BS93" s="59">
        <f t="shared" si="141"/>
        <v>-1.984884342316362E-3</v>
      </c>
      <c r="BT93" s="59">
        <f t="shared" si="141"/>
        <v>-6.8844182666571996E-4</v>
      </c>
      <c r="BU93" s="59">
        <f t="shared" si="141"/>
        <v>-7.6546233925289808E-4</v>
      </c>
      <c r="BV93" s="59">
        <f t="shared" si="141"/>
        <v>-1.9151218017465776E-3</v>
      </c>
      <c r="BW93" s="59">
        <f t="shared" si="141"/>
        <v>-1.9187965308158361E-3</v>
      </c>
      <c r="BX93" s="59">
        <f t="shared" si="141"/>
        <v>5.3829590895126955E-4</v>
      </c>
      <c r="BY93" s="59">
        <f t="shared" si="141"/>
        <v>3.8429021597110591E-3</v>
      </c>
      <c r="BZ93" s="59">
        <f t="shared" si="141"/>
        <v>-4.4407013245540972E-3</v>
      </c>
      <c r="CA93" s="59">
        <f t="shared" si="141"/>
        <v>-3.8452664769672573E-4</v>
      </c>
      <c r="CB93" s="59">
        <f t="shared" si="141"/>
        <v>0</v>
      </c>
      <c r="CC93" s="59">
        <f t="shared" si="141"/>
        <v>1.615633174334663E-3</v>
      </c>
      <c r="CD93" s="59">
        <f t="shared" si="141"/>
        <v>9.2172977955295998E-4</v>
      </c>
      <c r="CE93" s="59">
        <f t="shared" ref="CE93:DJ93" si="142">CE92/CD92-1</f>
        <v>7.674008134439525E-5</v>
      </c>
      <c r="CF93" s="59">
        <f t="shared" si="142"/>
        <v>4.3738489871085751E-3</v>
      </c>
      <c r="CG93" s="59">
        <f t="shared" si="142"/>
        <v>7.6400030560019871E-4</v>
      </c>
      <c r="CH93" s="59">
        <f t="shared" si="142"/>
        <v>2.5192762806320879E-3</v>
      </c>
      <c r="CI93" s="59">
        <f t="shared" si="142"/>
        <v>2.8175449284191245E-3</v>
      </c>
      <c r="CJ93" s="59">
        <f t="shared" si="142"/>
        <v>1.5187182018383538E-4</v>
      </c>
      <c r="CK93" s="59">
        <f t="shared" si="142"/>
        <v>-9.1109255181842652E-4</v>
      </c>
      <c r="CL93" s="59">
        <f t="shared" si="142"/>
        <v>2.8877574283758811E-3</v>
      </c>
      <c r="CM93" s="59">
        <f t="shared" si="142"/>
        <v>-3.1067666893991319E-3</v>
      </c>
      <c r="CN93" s="59">
        <f t="shared" si="142"/>
        <v>2.8884159318942615E-3</v>
      </c>
      <c r="CO93" s="59">
        <f t="shared" si="142"/>
        <v>1.4855237229043583E-2</v>
      </c>
      <c r="CP93" s="59">
        <f t="shared" si="142"/>
        <v>1.1053024645257592E-2</v>
      </c>
      <c r="CQ93" s="59">
        <f t="shared" si="142"/>
        <v>9.5287339341112443E-3</v>
      </c>
      <c r="CR93" s="59">
        <f t="shared" si="142"/>
        <v>-1.7560547303723251E-3</v>
      </c>
      <c r="CS93" s="59">
        <f t="shared" si="142"/>
        <v>1.8324415451147491E-3</v>
      </c>
      <c r="CT93" s="59">
        <f t="shared" si="142"/>
        <v>-1.4632718759155505E-4</v>
      </c>
      <c r="CU93" s="59">
        <f t="shared" si="142"/>
        <v>3.0733206497879362E-3</v>
      </c>
      <c r="CV93" s="59">
        <f t="shared" si="142"/>
        <v>5.1065071491085412E-4</v>
      </c>
      <c r="CW93" s="59">
        <f t="shared" si="142"/>
        <v>9.7703244622675545E-3</v>
      </c>
      <c r="CX93" s="59">
        <f t="shared" si="142"/>
        <v>-7.2207379594346754E-5</v>
      </c>
      <c r="CY93" s="59">
        <f t="shared" si="142"/>
        <v>-2.6718659734256134E-3</v>
      </c>
      <c r="CZ93" s="59">
        <f t="shared" si="142"/>
        <v>-1.8101513286510329E-3</v>
      </c>
      <c r="DA93" s="59">
        <f t="shared" si="142"/>
        <v>5.0776149717091101E-4</v>
      </c>
      <c r="DB93" s="59">
        <f t="shared" si="142"/>
        <v>-4.567534256506911E-3</v>
      </c>
      <c r="DC93" s="59">
        <f t="shared" si="142"/>
        <v>1.0196649672249425E-3</v>
      </c>
      <c r="DD93" s="59">
        <f t="shared" si="142"/>
        <v>7.4214202561118103E-3</v>
      </c>
      <c r="DE93" s="59">
        <f t="shared" si="142"/>
        <v>5.0556117290190272E-4</v>
      </c>
      <c r="DF93" s="59">
        <f t="shared" si="142"/>
        <v>9.8895546091100073E-3</v>
      </c>
      <c r="DG93" s="59">
        <f t="shared" si="142"/>
        <v>8.2201572551823254E-3</v>
      </c>
      <c r="DH93" s="59">
        <f t="shared" si="142"/>
        <v>8.1531371853951207E-3</v>
      </c>
      <c r="DI93" s="59">
        <f t="shared" si="142"/>
        <v>6.1181434599155704E-3</v>
      </c>
      <c r="DJ93" s="59">
        <f t="shared" si="142"/>
        <v>-1.1882295379883612E-3</v>
      </c>
      <c r="DK93" s="59">
        <f t="shared" ref="DK93:EP93" si="143">DK92/DJ92-1</f>
        <v>0</v>
      </c>
      <c r="DL93" s="59">
        <f t="shared" si="143"/>
        <v>2.0993701889431282E-3</v>
      </c>
      <c r="DM93" s="59">
        <f t="shared" si="143"/>
        <v>-1.3268156424580901E-2</v>
      </c>
      <c r="DN93" s="59">
        <f t="shared" si="143"/>
        <v>7.0771408351011367E-4</v>
      </c>
      <c r="DO93" s="59">
        <f t="shared" si="143"/>
        <v>0</v>
      </c>
      <c r="DP93" s="59">
        <f t="shared" si="143"/>
        <v>7.0721357850067612E-4</v>
      </c>
      <c r="DQ93" s="59">
        <f t="shared" si="143"/>
        <v>6.3604240282686408E-3</v>
      </c>
      <c r="DR93" s="59">
        <f t="shared" si="143"/>
        <v>3.5112359550562022E-3</v>
      </c>
      <c r="DS93" s="59">
        <f t="shared" si="143"/>
        <v>6.9979006298104274E-4</v>
      </c>
      <c r="DT93" s="59">
        <f t="shared" si="143"/>
        <v>6.993006993005757E-4</v>
      </c>
      <c r="DU93" s="59">
        <f t="shared" si="143"/>
        <v>1.5373864430467954E-3</v>
      </c>
      <c r="DV93" s="59">
        <f t="shared" si="143"/>
        <v>-6.2796539212950364E-3</v>
      </c>
      <c r="DW93" s="59">
        <f t="shared" si="143"/>
        <v>-7.0214857463835045E-4</v>
      </c>
      <c r="DX93" s="59">
        <f t="shared" si="143"/>
        <v>-1.8129248241217644E-3</v>
      </c>
      <c r="DY93" s="59">
        <f t="shared" si="143"/>
        <v>-4.3632037967167303E-4</v>
      </c>
      <c r="DZ93" s="59">
        <f t="shared" si="143"/>
        <v>2.8917816901397053E-4</v>
      </c>
      <c r="EA93" s="59">
        <f t="shared" si="143"/>
        <v>1.3098317886219846E-3</v>
      </c>
      <c r="EB93" s="59">
        <f t="shared" si="143"/>
        <v>2.4390567466014978E-4</v>
      </c>
      <c r="EC93" s="59">
        <f t="shared" si="143"/>
        <v>1.7031472577313522E-3</v>
      </c>
      <c r="ED93" s="59">
        <f t="shared" si="143"/>
        <v>6.7173549874666172E-3</v>
      </c>
      <c r="EE93" s="59">
        <f t="shared" si="143"/>
        <v>8.8561883051501145E-3</v>
      </c>
      <c r="EF93" s="59">
        <f t="shared" si="143"/>
        <v>1.8841137414109532E-3</v>
      </c>
      <c r="EG93" s="59">
        <f t="shared" si="143"/>
        <v>4.5765060265008373E-3</v>
      </c>
      <c r="EH93" s="59">
        <f t="shared" si="143"/>
        <v>6.6803704937696828E-3</v>
      </c>
      <c r="EI93" s="59">
        <f t="shared" si="143"/>
        <v>-3.7710258771304073E-3</v>
      </c>
      <c r="EJ93" s="59">
        <f t="shared" si="143"/>
        <v>-3.208545744334268E-4</v>
      </c>
      <c r="EK93" s="59">
        <f t="shared" si="143"/>
        <v>-1.2450569762638697E-3</v>
      </c>
      <c r="EL93" s="59">
        <f t="shared" si="143"/>
        <v>-1</v>
      </c>
      <c r="EM93" s="59" t="e">
        <f t="shared" si="143"/>
        <v>#DIV/0!</v>
      </c>
      <c r="EN93" s="59" t="e">
        <f t="shared" si="143"/>
        <v>#DIV/0!</v>
      </c>
      <c r="EO93" s="59" t="e">
        <f t="shared" si="143"/>
        <v>#DIV/0!</v>
      </c>
      <c r="EP93" s="59" t="e">
        <f t="shared" si="143"/>
        <v>#DIV/0!</v>
      </c>
      <c r="EQ93" s="59" t="e">
        <f t="shared" ref="EQ93:ES93" si="144">EQ92/EP92-1</f>
        <v>#DIV/0!</v>
      </c>
      <c r="ER93" s="59" t="e">
        <f t="shared" si="144"/>
        <v>#DIV/0!</v>
      </c>
      <c r="ES93" s="59" t="e">
        <f t="shared" si="144"/>
        <v>#DIV/0!</v>
      </c>
      <c r="ET93" s="372"/>
      <c r="EU93" s="192"/>
      <c r="EV93" s="193"/>
      <c r="EW93" s="194"/>
      <c r="EX93" s="6"/>
      <c r="EY93" s="6"/>
      <c r="EZ93" s="271"/>
      <c r="FA93" s="271"/>
      <c r="FB93" s="271"/>
      <c r="FC93" s="6"/>
      <c r="FD93" s="6"/>
      <c r="FE93" s="192"/>
      <c r="FF93" s="193"/>
      <c r="FG93" s="193"/>
      <c r="FH93" s="193"/>
      <c r="FI93" s="194"/>
      <c r="FJ93" s="6"/>
      <c r="FK93" s="6"/>
      <c r="FL93" s="6"/>
      <c r="FM93" s="6"/>
      <c r="FN93" s="6"/>
      <c r="FO93" s="6"/>
      <c r="FP93" s="6"/>
      <c r="FQ93" s="6"/>
    </row>
    <row r="94" spans="3:173" ht="15.75" thickBot="1">
      <c r="C94" s="33"/>
      <c r="D94" s="22"/>
      <c r="E94" s="1"/>
      <c r="F94" s="21"/>
      <c r="G94" s="21"/>
      <c r="N94" s="22"/>
      <c r="O94" s="68"/>
      <c r="P94" s="60" t="s">
        <v>51</v>
      </c>
      <c r="Q94" s="70"/>
      <c r="R94" s="61">
        <f t="shared" ref="R94:AC94" si="145">R92/C92-1</f>
        <v>3.3955981079821562E-2</v>
      </c>
      <c r="S94" s="61">
        <f t="shared" si="145"/>
        <v>4.1428182546119574E-2</v>
      </c>
      <c r="T94" s="61">
        <f t="shared" si="145"/>
        <v>4.2320786356648821E-2</v>
      </c>
      <c r="U94" s="61">
        <f t="shared" si="145"/>
        <v>1.4216252042249078E-2</v>
      </c>
      <c r="V94" s="61">
        <f t="shared" si="145"/>
        <v>9.8361528264239162E-3</v>
      </c>
      <c r="W94" s="61">
        <f t="shared" si="145"/>
        <v>8.2546597317636472E-3</v>
      </c>
      <c r="X94" s="61">
        <f t="shared" si="145"/>
        <v>1.7665862617484818E-2</v>
      </c>
      <c r="Y94" s="61">
        <f t="shared" si="145"/>
        <v>1.0511283417376172E-2</v>
      </c>
      <c r="Z94" s="61">
        <f t="shared" si="145"/>
        <v>1.1258269739900406E-2</v>
      </c>
      <c r="AA94" s="61">
        <f t="shared" si="145"/>
        <v>1.4095358700053184E-2</v>
      </c>
      <c r="AB94" s="61">
        <f t="shared" si="145"/>
        <v>2.0859102457025713E-2</v>
      </c>
      <c r="AC94" s="61">
        <f t="shared" si="145"/>
        <v>9.9810565862841205E-3</v>
      </c>
      <c r="AD94" s="61">
        <f>AVERAGE(S92:AD92)/AVERAGE(R92,D92:N92)-1</f>
        <v>1.7785519819776496E-2</v>
      </c>
      <c r="AE94" s="61">
        <f>AVERAGE(T92:AE92)/AVERAGE(R92:S92,E92:O92)-1</f>
        <v>1.5116142827804602E-2</v>
      </c>
      <c r="AF94" s="61">
        <f>AVERAGE(U92:AF92)/AVERAGE(R92:T92,F92:P92)-1</f>
        <v>1.1949911004689895E-2</v>
      </c>
      <c r="AG94" s="61">
        <f>AVERAGE(V92:AG92)/AVERAGE(R92:U92,G92:N92)-1</f>
        <v>1.0437040511178441E-2</v>
      </c>
      <c r="AH94" s="61">
        <f>AVERAGE(W92:AH92)/AVERAGE(R92:V92,H92:N92)-1</f>
        <v>1.0401625972893402E-2</v>
      </c>
      <c r="AI94" s="61">
        <f>AVERAGE(X92:AI92)/AVERAGE(S92:W92,I92:N92)-1</f>
        <v>8.8892001168696666E-3</v>
      </c>
      <c r="AJ94" s="61">
        <f>AVERAGE(Y92:AJ92)/AVERAGE(R92:X92,J92:N92)-1</f>
        <v>6.5733240437866325E-3</v>
      </c>
      <c r="AK94" s="61">
        <f>AVERAGE(Z92:AK92)/AVERAGE(R92:Y92,K92:N92)-1</f>
        <v>4.1885997680843889E-3</v>
      </c>
      <c r="AL94" s="61">
        <f>AVERAGE(AA92:AL92)/AVERAGE(R92:Z92,L92:N92)-1</f>
        <v>1.7916172851963896E-3</v>
      </c>
      <c r="AM94" s="61">
        <f>AVERAGE(AB92:AM92)/AVERAGE(R92:AA92,M92:N92)-1</f>
        <v>-9.1238942696325598E-4</v>
      </c>
      <c r="AN94" s="61">
        <f>AVERAGE(AC92:AN92)/AVERAGE(R92:AB92,N92)-1</f>
        <v>-4.3899196232736193E-3</v>
      </c>
      <c r="AO94" s="61">
        <f t="shared" ref="AO94:BT94" si="146">AVERAGE(AD92:AO92)/AVERAGE(R92:AC92)-1</f>
        <v>-6.3795655234420989E-3</v>
      </c>
      <c r="AP94" s="61">
        <f t="shared" si="146"/>
        <v>-8.5697634408811174E-3</v>
      </c>
      <c r="AQ94" s="61">
        <f t="shared" si="146"/>
        <v>-1.0489093804671001E-2</v>
      </c>
      <c r="AR94" s="61">
        <f t="shared" si="146"/>
        <v>-1.1759280284210361E-2</v>
      </c>
      <c r="AS94" s="61">
        <f t="shared" si="146"/>
        <v>-1.0301677386098884E-2</v>
      </c>
      <c r="AT94" s="61">
        <f t="shared" si="146"/>
        <v>-1.083704211360903E-2</v>
      </c>
      <c r="AU94" s="61">
        <f t="shared" si="146"/>
        <v>-9.6374572432382788E-3</v>
      </c>
      <c r="AV94" s="61">
        <f t="shared" si="146"/>
        <v>-5.9770561534431277E-3</v>
      </c>
      <c r="AW94" s="61">
        <f t="shared" si="146"/>
        <v>-2.2598948406785668E-3</v>
      </c>
      <c r="AX94" s="61">
        <f t="shared" si="146"/>
        <v>1.4496428985706356E-3</v>
      </c>
      <c r="AY94" s="61">
        <f t="shared" si="146"/>
        <v>5.1124531984916288E-3</v>
      </c>
      <c r="AZ94" s="61">
        <f t="shared" si="146"/>
        <v>8.7625266195010543E-3</v>
      </c>
      <c r="BA94" s="61">
        <f t="shared" si="146"/>
        <v>1.2215098552406545E-2</v>
      </c>
      <c r="BB94" s="61">
        <f t="shared" si="146"/>
        <v>1.5333564039542225E-2</v>
      </c>
      <c r="BC94" s="61">
        <f t="shared" si="146"/>
        <v>1.8529702669082715E-2</v>
      </c>
      <c r="BD94" s="61">
        <f t="shared" si="146"/>
        <v>2.1640800844561658E-2</v>
      </c>
      <c r="BE94" s="61">
        <f t="shared" si="146"/>
        <v>2.0823905976782964E-2</v>
      </c>
      <c r="BF94" s="61">
        <f t="shared" si="146"/>
        <v>2.1106586634218605E-2</v>
      </c>
      <c r="BG94" s="61">
        <f t="shared" si="146"/>
        <v>1.997289199879293E-2</v>
      </c>
      <c r="BH94" s="61">
        <f t="shared" si="146"/>
        <v>1.7581830025217515E-2</v>
      </c>
      <c r="BI94" s="61">
        <f t="shared" si="146"/>
        <v>1.5378472802237253E-2</v>
      </c>
      <c r="BJ94" s="61">
        <f t="shared" si="146"/>
        <v>1.3291864821320942E-2</v>
      </c>
      <c r="BK94" s="61">
        <f t="shared" si="146"/>
        <v>1.2623094125113088E-2</v>
      </c>
      <c r="BL94" s="61">
        <f t="shared" si="146"/>
        <v>1.3042589941077543E-2</v>
      </c>
      <c r="BM94" s="61">
        <f t="shared" si="146"/>
        <v>1.3411623250360494E-2</v>
      </c>
      <c r="BN94" s="61">
        <f t="shared" si="146"/>
        <v>1.444138750760815E-2</v>
      </c>
      <c r="BO94" s="61">
        <f t="shared" si="146"/>
        <v>1.554198140147367E-2</v>
      </c>
      <c r="BP94" s="61">
        <f t="shared" si="146"/>
        <v>1.6417551070967651E-2</v>
      </c>
      <c r="BQ94" s="61">
        <f t="shared" si="146"/>
        <v>1.9249639772099147E-2</v>
      </c>
      <c r="BR94" s="61">
        <f t="shared" si="146"/>
        <v>2.2027447021026214E-2</v>
      </c>
      <c r="BS94" s="61">
        <f t="shared" si="146"/>
        <v>2.5088641310193394E-2</v>
      </c>
      <c r="BT94" s="61">
        <f t="shared" si="146"/>
        <v>2.8830363131264303E-2</v>
      </c>
      <c r="BU94" s="61">
        <f t="shared" ref="BU94:CZ94" si="147">AVERAGE(BJ92:BU92)/AVERAGE(AX92:BI92)-1</f>
        <v>3.1899716024264668E-2</v>
      </c>
      <c r="BV94" s="61">
        <f t="shared" si="147"/>
        <v>3.4401522735485912E-2</v>
      </c>
      <c r="BW94" s="61">
        <f t="shared" si="147"/>
        <v>3.4149798302961942E-2</v>
      </c>
      <c r="BX94" s="61">
        <f t="shared" si="147"/>
        <v>3.2182078390213587E-2</v>
      </c>
      <c r="BY94" s="61">
        <f t="shared" si="147"/>
        <v>2.9813074381404014E-2</v>
      </c>
      <c r="BZ94" s="61">
        <f t="shared" si="147"/>
        <v>2.6410767041091354E-2</v>
      </c>
      <c r="CA94" s="61">
        <f t="shared" si="147"/>
        <v>2.2984919841112061E-2</v>
      </c>
      <c r="CB94" s="61">
        <f t="shared" si="147"/>
        <v>1.9620371648607859E-2</v>
      </c>
      <c r="CC94" s="61">
        <f t="shared" si="147"/>
        <v>1.6148233425853364E-2</v>
      </c>
      <c r="CD94" s="61">
        <f t="shared" si="147"/>
        <v>1.2424400116377354E-2</v>
      </c>
      <c r="CE94" s="61">
        <f t="shared" si="147"/>
        <v>9.0030378722962823E-3</v>
      </c>
      <c r="CF94" s="61">
        <f t="shared" si="147"/>
        <v>5.8270184620756726E-3</v>
      </c>
      <c r="CG94" s="61">
        <f t="shared" si="147"/>
        <v>3.0574908224159092E-3</v>
      </c>
      <c r="CH94" s="61">
        <f t="shared" si="147"/>
        <v>1.0917963833225741E-3</v>
      </c>
      <c r="CI94" s="61">
        <f t="shared" si="147"/>
        <v>9.3237224749231906E-4</v>
      </c>
      <c r="CJ94" s="61">
        <f t="shared" si="147"/>
        <v>1.5792667078999845E-3</v>
      </c>
      <c r="CK94" s="61">
        <f t="shared" si="147"/>
        <v>1.896515392425302E-3</v>
      </c>
      <c r="CL94" s="61">
        <f t="shared" si="147"/>
        <v>3.3659711177960183E-3</v>
      </c>
      <c r="CM94" s="61">
        <f t="shared" si="147"/>
        <v>4.7088138517075162E-3</v>
      </c>
      <c r="CN94" s="61">
        <f t="shared" si="147"/>
        <v>6.3404407628981918E-3</v>
      </c>
      <c r="CO94" s="61">
        <f t="shared" si="147"/>
        <v>8.9890226515700888E-3</v>
      </c>
      <c r="CP94" s="61">
        <f t="shared" si="147"/>
        <v>1.2670696216700472E-2</v>
      </c>
      <c r="CQ94" s="61">
        <f t="shared" si="147"/>
        <v>1.6998925171461066E-2</v>
      </c>
      <c r="CR94" s="61">
        <f t="shared" si="147"/>
        <v>2.0380095823551825E-2</v>
      </c>
      <c r="CS94" s="61">
        <f t="shared" si="147"/>
        <v>2.3725171703736336E-2</v>
      </c>
      <c r="CT94" s="61">
        <f t="shared" si="147"/>
        <v>2.6463953168836429E-2</v>
      </c>
      <c r="CU94" s="61">
        <f t="shared" si="147"/>
        <v>2.8823687133719078E-2</v>
      </c>
      <c r="CV94" s="61">
        <f t="shared" si="147"/>
        <v>3.1243223938470344E-2</v>
      </c>
      <c r="CW94" s="61">
        <f t="shared" si="147"/>
        <v>3.4996813256851667E-2</v>
      </c>
      <c r="CX94" s="61">
        <f t="shared" si="147"/>
        <v>3.7862680942620353E-2</v>
      </c>
      <c r="CY94" s="61">
        <f t="shared" si="147"/>
        <v>4.0985170299901119E-2</v>
      </c>
      <c r="CZ94" s="61">
        <f t="shared" si="147"/>
        <v>4.3449265789340163E-2</v>
      </c>
      <c r="DA94" s="61">
        <f t="shared" ref="DA94:EF94" si="148">AVERAGE(CP92:DA92)/AVERAGE(CD92:CO92)-1</f>
        <v>4.3549889430296806E-2</v>
      </c>
      <c r="DB94" s="61">
        <f t="shared" si="148"/>
        <v>4.1420865808521556E-2</v>
      </c>
      <c r="DC94" s="61">
        <f t="shared" si="148"/>
        <v>3.7745107290467539E-2</v>
      </c>
      <c r="DD94" s="61">
        <f t="shared" si="148"/>
        <v>3.5413597467322644E-2</v>
      </c>
      <c r="DE94" s="61">
        <f t="shared" si="148"/>
        <v>3.2888983283775541E-2</v>
      </c>
      <c r="DF94" s="61">
        <f t="shared" si="148"/>
        <v>3.1472188671257229E-2</v>
      </c>
      <c r="DG94" s="61">
        <f t="shared" si="148"/>
        <v>3.0485799561917881E-2</v>
      </c>
      <c r="DH94" s="61">
        <f t="shared" si="148"/>
        <v>3.0142052306417533E-2</v>
      </c>
      <c r="DI94" s="61">
        <f t="shared" si="148"/>
        <v>2.8585328004630872E-2</v>
      </c>
      <c r="DJ94" s="61">
        <f t="shared" si="148"/>
        <v>2.7189313183106467E-2</v>
      </c>
      <c r="DK94" s="61">
        <f t="shared" si="148"/>
        <v>2.6005363568055495E-2</v>
      </c>
      <c r="DL94" s="61">
        <f t="shared" si="148"/>
        <v>2.5558619262397109E-2</v>
      </c>
      <c r="DM94" s="61">
        <f t="shared" si="148"/>
        <v>2.5095329463483251E-2</v>
      </c>
      <c r="DN94" s="61">
        <f t="shared" si="148"/>
        <v>2.6388248708182793E-2</v>
      </c>
      <c r="DO94" s="61">
        <f t="shared" si="148"/>
        <v>2.8309721691794021E-2</v>
      </c>
      <c r="DP94" s="61">
        <f t="shared" si="148"/>
        <v>2.8886440144341385E-2</v>
      </c>
      <c r="DQ94" s="61">
        <f t="shared" si="148"/>
        <v>3.0075779109641099E-2</v>
      </c>
      <c r="DR94" s="61">
        <f t="shared" si="148"/>
        <v>2.9872097444966883E-2</v>
      </c>
      <c r="DS94" s="61">
        <f t="shared" si="148"/>
        <v>2.8584331908231286E-2</v>
      </c>
      <c r="DT94" s="61">
        <f t="shared" si="148"/>
        <v>2.6006303466906466E-2</v>
      </c>
      <c r="DU94" s="61">
        <f t="shared" si="148"/>
        <v>2.3342692761310513E-2</v>
      </c>
      <c r="DV94" s="61">
        <f t="shared" si="148"/>
        <v>2.0355276907000786E-2</v>
      </c>
      <c r="DW94" s="61">
        <f t="shared" si="148"/>
        <v>1.709992021624962E-2</v>
      </c>
      <c r="DX94" s="61">
        <f t="shared" si="148"/>
        <v>1.3200930949997192E-2</v>
      </c>
      <c r="DY94" s="61">
        <f t="shared" si="148"/>
        <v>1.1593060588793724E-2</v>
      </c>
      <c r="DZ94" s="61">
        <f t="shared" si="148"/>
        <v>9.5211084226258791E-3</v>
      </c>
      <c r="EA94" s="61">
        <f t="shared" si="148"/>
        <v>7.6519981837228634E-3</v>
      </c>
      <c r="EB94" s="61">
        <f t="shared" si="148"/>
        <v>6.297681018643031E-3</v>
      </c>
      <c r="EC94" s="61">
        <f t="shared" si="148"/>
        <v>4.0723219778011632E-3</v>
      </c>
      <c r="ED94" s="61">
        <f t="shared" si="148"/>
        <v>2.6358891813664798E-3</v>
      </c>
      <c r="EE94" s="61">
        <f t="shared" si="148"/>
        <v>2.5051804791274002E-3</v>
      </c>
      <c r="EF94" s="61">
        <f t="shared" si="148"/>
        <v>3.091642085480073E-3</v>
      </c>
      <c r="EG94" s="61">
        <f t="shared" ref="EG94:ES94" si="149">AVERAGE(DV92:EG92)/AVERAGE(DJ92:DU92)-1</f>
        <v>4.3186796944598704E-3</v>
      </c>
      <c r="EH94" s="61">
        <f t="shared" si="149"/>
        <v>7.0710515761180925E-3</v>
      </c>
      <c r="EI94" s="61">
        <f t="shared" si="149"/>
        <v>9.6189092265430709E-3</v>
      </c>
      <c r="EJ94" s="61">
        <f t="shared" si="149"/>
        <v>1.262303338158377E-2</v>
      </c>
      <c r="EK94" s="61">
        <f t="shared" si="149"/>
        <v>1.4467934668226379E-2</v>
      </c>
      <c r="EL94" s="61">
        <f t="shared" si="149"/>
        <v>1.5579202593637209E-2</v>
      </c>
      <c r="EM94" s="61">
        <f t="shared" si="149"/>
        <v>1.6746598990034833E-2</v>
      </c>
      <c r="EN94" s="61">
        <f t="shared" si="149"/>
        <v>1.8293158373870577E-2</v>
      </c>
      <c r="EO94" s="61">
        <f t="shared" si="149"/>
        <v>2.0517886748019576E-2</v>
      </c>
      <c r="EP94" s="61">
        <f t="shared" si="149"/>
        <v>2.2162864096114454E-2</v>
      </c>
      <c r="EQ94" s="61">
        <f t="shared" si="149"/>
        <v>2.2282370701321552E-2</v>
      </c>
      <c r="ER94" s="61">
        <f t="shared" si="149"/>
        <v>2.2377685571946859E-2</v>
      </c>
      <c r="ES94" s="61">
        <f t="shared" si="149"/>
        <v>2.1663547606914024E-2</v>
      </c>
      <c r="ET94" s="165"/>
      <c r="EU94" s="192"/>
      <c r="EV94" s="193"/>
      <c r="EW94" s="194"/>
      <c r="EX94" s="6"/>
      <c r="EY94" s="6"/>
      <c r="EZ94" s="271"/>
      <c r="FA94" s="271"/>
      <c r="FB94" s="271"/>
      <c r="FC94" s="6"/>
      <c r="FD94" s="6"/>
      <c r="FE94" s="192"/>
      <c r="FF94" s="193"/>
      <c r="FG94" s="193"/>
      <c r="FH94" s="193"/>
      <c r="FI94" s="194"/>
      <c r="FJ94" s="6"/>
      <c r="FK94" s="6"/>
      <c r="FL94" s="6"/>
      <c r="FM94" s="6"/>
      <c r="FN94" s="6"/>
      <c r="FO94" s="6"/>
      <c r="FP94" s="6"/>
      <c r="FQ94" s="6"/>
    </row>
    <row r="95" spans="3:173">
      <c r="C95" s="23"/>
      <c r="D95" s="23"/>
      <c r="E95" s="1"/>
      <c r="F95" s="1"/>
      <c r="G95" s="1"/>
      <c r="O95" s="1"/>
      <c r="P95" s="1"/>
      <c r="Q95" s="3"/>
      <c r="R95" s="23"/>
      <c r="S95" s="23"/>
      <c r="T95" s="1"/>
      <c r="U95" s="1"/>
      <c r="V95" s="33"/>
      <c r="AD95" s="21">
        <f t="shared" ref="AD95:AO95" si="150">AD92/$AC$92-1</f>
        <v>-3.6372176945833612E-3</v>
      </c>
      <c r="AE95" s="21">
        <f t="shared" si="150"/>
        <v>1.9828785795004134E-3</v>
      </c>
      <c r="AF95" s="21">
        <f t="shared" si="150"/>
        <v>-6.6659537828195337E-4</v>
      </c>
      <c r="AG95" s="21">
        <f t="shared" si="150"/>
        <v>-7.9727205345907493E-3</v>
      </c>
      <c r="AH95" s="21">
        <f t="shared" si="150"/>
        <v>2.5448882069087908E-3</v>
      </c>
      <c r="AI95" s="21">
        <f t="shared" si="150"/>
        <v>-5.5641078456977189E-3</v>
      </c>
      <c r="AJ95" s="21">
        <f t="shared" si="150"/>
        <v>-1.2388510464227953E-2</v>
      </c>
      <c r="AK95" s="21">
        <f t="shared" si="150"/>
        <v>-1.744659711090335E-2</v>
      </c>
      <c r="AL95" s="21">
        <f t="shared" si="150"/>
        <v>-1.6162003676827075E-2</v>
      </c>
      <c r="AM95" s="21">
        <f t="shared" si="150"/>
        <v>-1.4235113525712606E-2</v>
      </c>
      <c r="AN95" s="21">
        <f t="shared" si="150"/>
        <v>-1.0220759044224259E-2</v>
      </c>
      <c r="AO95" s="21">
        <f t="shared" si="150"/>
        <v>-1.3994252256823381E-2</v>
      </c>
      <c r="AP95" s="21">
        <f t="shared" ref="AP95:BA95" si="151">AP92/$AO$92-1</f>
        <v>-1.7099584724371564E-3</v>
      </c>
      <c r="AQ95" s="21">
        <f t="shared" si="151"/>
        <v>1.5471052845859035E-3</v>
      </c>
      <c r="AR95" s="21">
        <f t="shared" si="151"/>
        <v>1.5471052845859035E-3</v>
      </c>
      <c r="AS95" s="21">
        <f t="shared" si="151"/>
        <v>1.9996726650924224E-2</v>
      </c>
      <c r="AT95" s="21">
        <f t="shared" si="151"/>
        <v>1.9641600846836305E-2</v>
      </c>
      <c r="AU95" s="21">
        <f t="shared" si="151"/>
        <v>2.3535640420161208E-2</v>
      </c>
      <c r="AV95" s="21">
        <f t="shared" si="151"/>
        <v>2.5975083462258741E-2</v>
      </c>
      <c r="AW95" s="21">
        <f t="shared" si="151"/>
        <v>2.3532285644491502E-2</v>
      </c>
      <c r="AX95" s="21">
        <f t="shared" si="151"/>
        <v>2.5160817523003143E-2</v>
      </c>
      <c r="AY95" s="21">
        <f t="shared" si="151"/>
        <v>2.5486523898705205E-2</v>
      </c>
      <c r="AZ95" s="21">
        <f t="shared" si="151"/>
        <v>2.6545069619737793E-2</v>
      </c>
      <c r="BA95" s="21">
        <f t="shared" si="151"/>
        <v>2.7359335558993614E-2</v>
      </c>
      <c r="BB95" s="21">
        <f t="shared" ref="BB95:BJ95" si="152">BB92/$BA$92-1</f>
        <v>-3.7251327573908366E-3</v>
      </c>
      <c r="BC95" s="21">
        <f t="shared" si="152"/>
        <v>-2.1399698819053459E-3</v>
      </c>
      <c r="BD95" s="21">
        <f t="shared" si="152"/>
        <v>-5.5480700641996616E-4</v>
      </c>
      <c r="BE95" s="21">
        <f t="shared" si="152"/>
        <v>-2.9325513196480912E-3</v>
      </c>
      <c r="BF95" s="21">
        <f t="shared" si="152"/>
        <v>-1.3473884441626005E-3</v>
      </c>
      <c r="BG95" s="21">
        <f t="shared" si="152"/>
        <v>-2.1399698819053459E-3</v>
      </c>
      <c r="BH95" s="21">
        <f t="shared" si="152"/>
        <v>-5.3102956328763273E-3</v>
      </c>
      <c r="BI95" s="21">
        <f t="shared" si="152"/>
        <v>-2.9325513196480912E-3</v>
      </c>
      <c r="BJ95" s="21">
        <f t="shared" si="152"/>
        <v>2.3777443132289022E-4</v>
      </c>
      <c r="BN95" s="21">
        <f t="shared" ref="BN95:BY95" si="153">$BM$92/BN92-1</f>
        <v>-2.0125560026496014E-3</v>
      </c>
      <c r="BO95" s="21">
        <f t="shared" si="153"/>
        <v>-2.8537714726858399E-3</v>
      </c>
      <c r="BP95" s="21">
        <f t="shared" si="153"/>
        <v>-3.3883524330664549E-3</v>
      </c>
      <c r="BQ95" s="21">
        <f t="shared" si="153"/>
        <v>-3.7698451782690601E-3</v>
      </c>
      <c r="BR95" s="21">
        <f t="shared" si="153"/>
        <v>-6.583839813615544E-3</v>
      </c>
      <c r="BS95" s="21">
        <f t="shared" si="153"/>
        <v>-4.6081020208481593E-3</v>
      </c>
      <c r="BT95" s="21">
        <f t="shared" si="153"/>
        <v>-3.9223605112177484E-3</v>
      </c>
      <c r="BU95" s="21">
        <f t="shared" si="153"/>
        <v>-3.1593165097708598E-3</v>
      </c>
      <c r="BV95" s="21">
        <f t="shared" si="153"/>
        <v>-1.2465820645136683E-3</v>
      </c>
      <c r="BW95" s="21">
        <f t="shared" si="153"/>
        <v>6.7350678879196657E-4</v>
      </c>
      <c r="BX95" s="21">
        <f t="shared" si="153"/>
        <v>1.351381355352288E-4</v>
      </c>
      <c r="BY95" s="21">
        <f t="shared" si="153"/>
        <v>-3.6935699960608526E-3</v>
      </c>
      <c r="BZ95" s="21">
        <f t="shared" ref="BZ95:CK95" si="154">BZ92/$BY$92-1</f>
        <v>-4.4407013245540972E-3</v>
      </c>
      <c r="CA95" s="21">
        <f t="shared" si="154"/>
        <v>-4.8235204042571533E-3</v>
      </c>
      <c r="CB95" s="21">
        <f t="shared" si="154"/>
        <v>-4.8235204042571533E-3</v>
      </c>
      <c r="CC95" s="21">
        <f t="shared" si="154"/>
        <v>-3.2156802695048059E-3</v>
      </c>
      <c r="CD95" s="21">
        <f t="shared" si="154"/>
        <v>-2.2969144782176709E-3</v>
      </c>
      <c r="CE95" s="21">
        <f t="shared" si="154"/>
        <v>-2.2203506622772151E-3</v>
      </c>
      <c r="CF95" s="21">
        <f t="shared" si="154"/>
        <v>2.1437868463363152E-3</v>
      </c>
      <c r="CG95" s="21">
        <f t="shared" si="154"/>
        <v>2.9094250057422055E-3</v>
      </c>
      <c r="CH95" s="21">
        <f t="shared" si="154"/>
        <v>5.4360309317815769E-3</v>
      </c>
      <c r="CI95" s="21">
        <f t="shared" si="154"/>
        <v>8.2688921215832156E-3</v>
      </c>
      <c r="CJ95" s="21">
        <f t="shared" si="154"/>
        <v>8.4220197534645713E-3</v>
      </c>
      <c r="CK95" s="21">
        <f t="shared" si="154"/>
        <v>7.5032539621773253E-3</v>
      </c>
      <c r="CL95" s="21">
        <f t="shared" ref="CL95:CV95" si="155">CL92/$CK$92-1</f>
        <v>2.8877574283758811E-3</v>
      </c>
      <c r="CM95" s="21">
        <f t="shared" si="155"/>
        <v>-2.2798084960862219E-4</v>
      </c>
      <c r="CN95" s="21">
        <f t="shared" si="155"/>
        <v>2.6597765787672589E-3</v>
      </c>
      <c r="CO95" s="21">
        <f t="shared" si="155"/>
        <v>1.7554525419864797E-2</v>
      </c>
      <c r="CP95" s="21">
        <f t="shared" si="155"/>
        <v>2.8801580667223936E-2</v>
      </c>
      <c r="CQ95" s="21">
        <f t="shared" si="155"/>
        <v>3.8604757200395134E-2</v>
      </c>
      <c r="CR95" s="21">
        <f t="shared" si="155"/>
        <v>3.6780910403526157E-2</v>
      </c>
      <c r="CS95" s="21">
        <f t="shared" si="155"/>
        <v>3.8680750816931342E-2</v>
      </c>
      <c r="CT95" s="21">
        <f t="shared" si="155"/>
        <v>3.8528763583858927E-2</v>
      </c>
      <c r="CU95" s="21">
        <f t="shared" si="155"/>
        <v>4.172049547837986E-2</v>
      </c>
      <c r="CV95" s="21">
        <f t="shared" si="155"/>
        <v>4.2252450794133312E-2</v>
      </c>
      <c r="CW95" s="21"/>
      <c r="CX95" s="6">
        <f t="shared" ref="CX95:DI95" si="156">CX92/$CW$92-1</f>
        <v>-7.2207379594346754E-5</v>
      </c>
      <c r="CY95" s="6">
        <f t="shared" si="156"/>
        <v>-2.7438804245794035E-3</v>
      </c>
      <c r="CZ95" s="6">
        <f t="shared" si="156"/>
        <v>-4.5490649144341866E-3</v>
      </c>
      <c r="DA95" s="6">
        <f t="shared" si="156"/>
        <v>-4.0436132572748695E-3</v>
      </c>
      <c r="DB95" s="6">
        <f t="shared" si="156"/>
        <v>-8.5926781717091671E-3</v>
      </c>
      <c r="DC95" s="6">
        <f t="shared" si="156"/>
        <v>-7.581774857390533E-3</v>
      </c>
      <c r="DD95" s="6">
        <f t="shared" si="156"/>
        <v>-2.1662213878259617E-4</v>
      </c>
      <c r="DE95" s="6">
        <f t="shared" si="156"/>
        <v>2.8882951837672088E-4</v>
      </c>
      <c r="DF95" s="6">
        <f t="shared" si="156"/>
        <v>1.0181240522781465E-2</v>
      </c>
      <c r="DG95" s="6">
        <f t="shared" si="156"/>
        <v>1.8485089176113911E-2</v>
      </c>
      <c r="DH95" s="6">
        <f t="shared" si="156"/>
        <v>2.6788937829445914E-2</v>
      </c>
      <c r="DI95" s="6">
        <f t="shared" si="156"/>
        <v>3.3070979854140869E-2</v>
      </c>
      <c r="DJ95" s="6">
        <f t="shared" ref="DJ95:DV95" si="157">DJ92/$DI$92-1</f>
        <v>-1.1882295379883612E-3</v>
      </c>
      <c r="DK95" s="6">
        <f t="shared" si="157"/>
        <v>-1.1882295379883612E-3</v>
      </c>
      <c r="DL95" s="6">
        <f t="shared" si="157"/>
        <v>9.08646117285139E-4</v>
      </c>
      <c r="DM95" s="6">
        <f t="shared" si="157"/>
        <v>-1.2371566366114362E-2</v>
      </c>
      <c r="DN95" s="6">
        <f t="shared" si="157"/>
        <v>-1.1672607814356528E-2</v>
      </c>
      <c r="DO95" s="6">
        <f t="shared" si="157"/>
        <v>-1.1672607814356528E-2</v>
      </c>
      <c r="DP95" s="6">
        <f t="shared" si="157"/>
        <v>-1.0973649262598695E-2</v>
      </c>
      <c r="DQ95" s="6">
        <f t="shared" si="157"/>
        <v>-4.6830222967777502E-3</v>
      </c>
      <c r="DR95" s="6">
        <f t="shared" si="157"/>
        <v>-1.1882295379883612E-3</v>
      </c>
      <c r="DS95" s="6">
        <f t="shared" si="157"/>
        <v>-4.8927098623041676E-4</v>
      </c>
      <c r="DT95" s="6">
        <f t="shared" si="157"/>
        <v>2.0968756552730561E-4</v>
      </c>
      <c r="DU95" s="6">
        <f t="shared" si="157"/>
        <v>1.7473963793948055E-3</v>
      </c>
      <c r="DV95" s="6">
        <f t="shared" si="157"/>
        <v>-4.5432305864262501E-3</v>
      </c>
      <c r="DW95" s="6">
        <f t="shared" ref="DW95:EG95" si="158">DW92/$DU$92-1</f>
        <v>-6.9773932458833121E-3</v>
      </c>
      <c r="DX95" s="6">
        <f t="shared" si="158"/>
        <v>-8.7776685805819321E-3</v>
      </c>
      <c r="DY95" s="6">
        <f t="shared" si="158"/>
        <v>-9.2101590845659054E-3</v>
      </c>
      <c r="DZ95" s="6">
        <f t="shared" si="158"/>
        <v>-8.923644292492372E-3</v>
      </c>
      <c r="EA95" s="6">
        <f t="shared" si="158"/>
        <v>-7.6255009768351201E-3</v>
      </c>
      <c r="EB95" s="6">
        <f t="shared" si="158"/>
        <v>-7.3834552051352809E-3</v>
      </c>
      <c r="EC95" s="6">
        <f t="shared" si="158"/>
        <v>-5.6928830588891532E-3</v>
      </c>
      <c r="ED95" s="6">
        <f t="shared" si="158"/>
        <v>9.862308121686425E-4</v>
      </c>
      <c r="EE95" s="6">
        <f t="shared" si="158"/>
        <v>9.8511533631036041E-3</v>
      </c>
      <c r="EF95" s="6">
        <f t="shared" si="158"/>
        <v>1.1753827797934768E-2</v>
      </c>
      <c r="EG95" s="6">
        <f t="shared" si="158"/>
        <v>1.6384125288187334E-2</v>
      </c>
      <c r="EH95" s="6">
        <f>EH92/$EG$92-1</f>
        <v>6.6803704937696828E-3</v>
      </c>
      <c r="EI95" s="6">
        <f>EI92/$EG$92-1</f>
        <v>2.8841527666385591E-3</v>
      </c>
      <c r="EJ95" s="6">
        <f>EJ92/$EG$92-1</f>
        <v>2.5623727985963907E-3</v>
      </c>
      <c r="EK95" s="6">
        <f>EK92/$EG$92-1</f>
        <v>1.3141255222040016E-3</v>
      </c>
      <c r="EL95" s="6">
        <f t="shared" ref="EK95:ES95" si="159">EL92/$DU$92-1</f>
        <v>-1</v>
      </c>
      <c r="EM95" s="6">
        <f t="shared" si="159"/>
        <v>-1</v>
      </c>
      <c r="EN95" s="6">
        <f t="shared" si="159"/>
        <v>-1</v>
      </c>
      <c r="EO95" s="6">
        <f t="shared" si="159"/>
        <v>-1</v>
      </c>
      <c r="EP95" s="6">
        <f t="shared" si="159"/>
        <v>-1</v>
      </c>
      <c r="EQ95" s="6">
        <f t="shared" si="159"/>
        <v>-1</v>
      </c>
      <c r="ER95" s="6">
        <f t="shared" si="159"/>
        <v>-1</v>
      </c>
      <c r="ES95" s="6">
        <f t="shared" si="159"/>
        <v>-1</v>
      </c>
      <c r="ET95" s="6"/>
      <c r="EU95" s="192"/>
      <c r="EV95" s="193"/>
      <c r="EW95" s="194"/>
      <c r="EX95" s="6"/>
      <c r="EY95" s="6"/>
      <c r="EZ95" s="271"/>
      <c r="FA95" s="271"/>
      <c r="FB95" s="271"/>
      <c r="FC95" s="6"/>
      <c r="FD95" s="6"/>
      <c r="FE95" s="192"/>
      <c r="FF95" s="193"/>
      <c r="FG95" s="193"/>
      <c r="FH95" s="193"/>
      <c r="FI95" s="194"/>
      <c r="FJ95" s="6"/>
      <c r="FK95" s="6"/>
      <c r="FL95" s="6"/>
      <c r="FM95" s="6"/>
      <c r="FN95" s="6"/>
      <c r="FO95" s="6"/>
      <c r="FP95" s="6"/>
      <c r="FQ95" s="6"/>
    </row>
    <row r="96" spans="3:173" ht="15.75" thickBot="1">
      <c r="C96" s="35"/>
      <c r="D96" s="35"/>
      <c r="E96" s="4"/>
      <c r="F96" s="1"/>
      <c r="G96" s="1"/>
      <c r="O96" s="1"/>
      <c r="P96" s="1"/>
      <c r="Q96" s="1"/>
      <c r="R96" s="35"/>
      <c r="S96" s="35"/>
      <c r="T96" s="4"/>
      <c r="U96" s="1"/>
      <c r="V96" s="1"/>
      <c r="AD96" s="35"/>
      <c r="AE96" s="35"/>
      <c r="AF96" s="4"/>
      <c r="AG96" s="1"/>
      <c r="AH96" s="1"/>
      <c r="CJ96" s="122"/>
      <c r="CK96" s="122"/>
      <c r="CL96" s="122"/>
      <c r="CM96" s="122"/>
      <c r="CN96" s="122"/>
      <c r="CO96" s="122"/>
      <c r="CP96" s="122"/>
      <c r="CQ96" s="122"/>
      <c r="CR96" s="122"/>
      <c r="CS96" s="122"/>
      <c r="CT96" s="122"/>
      <c r="CU96" s="122"/>
      <c r="CV96" s="122"/>
      <c r="CW96" s="122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192"/>
      <c r="EV96" s="193"/>
      <c r="EW96" s="194"/>
      <c r="EX96" s="6"/>
      <c r="EY96" s="6"/>
      <c r="EZ96" s="271"/>
      <c r="FA96" s="271"/>
      <c r="FB96" s="271"/>
      <c r="FC96" s="6"/>
      <c r="FD96" s="6"/>
      <c r="FE96" s="192"/>
      <c r="FF96" s="193"/>
      <c r="FG96" s="193"/>
      <c r="FH96" s="193"/>
      <c r="FI96" s="194"/>
      <c r="FJ96" s="6"/>
      <c r="FK96" s="6"/>
      <c r="FL96" s="6"/>
      <c r="FM96" s="6"/>
      <c r="FN96" s="6"/>
      <c r="FO96" s="6"/>
      <c r="FP96" s="6"/>
      <c r="FQ96" s="6"/>
    </row>
    <row r="97" spans="3:179" ht="15.75" thickBot="1">
      <c r="C97" s="438">
        <v>2015</v>
      </c>
      <c r="D97" s="439"/>
      <c r="E97" s="439"/>
      <c r="F97" s="439"/>
      <c r="G97" s="439"/>
      <c r="H97" s="439"/>
      <c r="I97" s="439"/>
      <c r="J97" s="439"/>
      <c r="K97" s="439"/>
      <c r="L97" s="439"/>
      <c r="M97" s="439"/>
      <c r="N97" s="440"/>
      <c r="O97" s="63"/>
      <c r="P97" s="81"/>
      <c r="Q97" s="81"/>
      <c r="R97" s="81">
        <v>2016</v>
      </c>
      <c r="S97" s="8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425">
        <v>2017</v>
      </c>
      <c r="AE97" s="426"/>
      <c r="AF97" s="426"/>
      <c r="AG97" s="426"/>
      <c r="AH97" s="426"/>
      <c r="AI97" s="426"/>
      <c r="AJ97" s="426"/>
      <c r="AK97" s="426"/>
      <c r="AL97" s="426"/>
      <c r="AM97" s="426"/>
      <c r="AN97" s="426"/>
      <c r="AO97" s="427"/>
      <c r="AP97" s="425">
        <v>2018</v>
      </c>
      <c r="AQ97" s="426"/>
      <c r="AR97" s="426"/>
      <c r="AS97" s="426"/>
      <c r="AT97" s="426"/>
      <c r="AU97" s="426"/>
      <c r="AV97" s="426"/>
      <c r="AW97" s="426"/>
      <c r="AX97" s="426"/>
      <c r="AY97" s="426"/>
      <c r="AZ97" s="426"/>
      <c r="BA97" s="426"/>
      <c r="BB97" s="425">
        <v>2019</v>
      </c>
      <c r="BC97" s="426"/>
      <c r="BD97" s="426"/>
      <c r="BE97" s="426"/>
      <c r="BF97" s="426"/>
      <c r="BG97" s="426"/>
      <c r="BH97" s="426"/>
      <c r="BI97" s="426"/>
      <c r="BJ97" s="426"/>
      <c r="BK97" s="426"/>
      <c r="BL97" s="426"/>
      <c r="BM97" s="426"/>
      <c r="BN97" s="425">
        <v>2020</v>
      </c>
      <c r="BO97" s="426"/>
      <c r="BP97" s="426"/>
      <c r="BQ97" s="426"/>
      <c r="BR97" s="426"/>
      <c r="BS97" s="426"/>
      <c r="BT97" s="426"/>
      <c r="BU97" s="426"/>
      <c r="BV97" s="426"/>
      <c r="BW97" s="426"/>
      <c r="BX97" s="426"/>
      <c r="BY97" s="426"/>
      <c r="BZ97" s="425">
        <v>2021</v>
      </c>
      <c r="CA97" s="426"/>
      <c r="CB97" s="426"/>
      <c r="CC97" s="426"/>
      <c r="CD97" s="426"/>
      <c r="CE97" s="426"/>
      <c r="CF97" s="426"/>
      <c r="CG97" s="426"/>
      <c r="CH97" s="426"/>
      <c r="CI97" s="426"/>
      <c r="CJ97" s="426"/>
      <c r="CK97" s="426"/>
      <c r="CL97" s="425">
        <v>2022</v>
      </c>
      <c r="CM97" s="426"/>
      <c r="CN97" s="426"/>
      <c r="CO97" s="426"/>
      <c r="CP97" s="426"/>
      <c r="CQ97" s="426"/>
      <c r="CR97" s="426"/>
      <c r="CS97" s="426"/>
      <c r="CT97" s="426"/>
      <c r="CU97" s="426"/>
      <c r="CV97" s="426"/>
      <c r="CW97" s="427"/>
      <c r="CX97" s="425">
        <v>2023</v>
      </c>
      <c r="CY97" s="426"/>
      <c r="CZ97" s="426"/>
      <c r="DA97" s="426"/>
      <c r="DB97" s="426"/>
      <c r="DC97" s="426"/>
      <c r="DD97" s="426"/>
      <c r="DE97" s="426"/>
      <c r="DF97" s="426"/>
      <c r="DG97" s="426"/>
      <c r="DH97" s="426"/>
      <c r="DI97" s="427"/>
      <c r="DJ97" s="425">
        <v>2024</v>
      </c>
      <c r="DK97" s="426"/>
      <c r="DL97" s="426"/>
      <c r="DM97" s="426"/>
      <c r="DN97" s="426"/>
      <c r="DO97" s="426"/>
      <c r="DP97" s="426"/>
      <c r="DQ97" s="426"/>
      <c r="DR97" s="426"/>
      <c r="DS97" s="426"/>
      <c r="DT97" s="426"/>
      <c r="DU97" s="427"/>
      <c r="DV97" s="425">
        <v>2025</v>
      </c>
      <c r="DW97" s="426"/>
      <c r="DX97" s="426"/>
      <c r="DY97" s="426"/>
      <c r="DZ97" s="426"/>
      <c r="EA97" s="426"/>
      <c r="EB97" s="426"/>
      <c r="EC97" s="426"/>
      <c r="ED97" s="426"/>
      <c r="EE97" s="426"/>
      <c r="EF97" s="426"/>
      <c r="EG97" s="427"/>
      <c r="EH97" s="425">
        <v>2026</v>
      </c>
      <c r="EI97" s="426"/>
      <c r="EJ97" s="426"/>
      <c r="EK97" s="426"/>
      <c r="EL97" s="426"/>
      <c r="EM97" s="426"/>
      <c r="EN97" s="426"/>
      <c r="EO97" s="426"/>
      <c r="EP97" s="426"/>
      <c r="EQ97" s="426"/>
      <c r="ER97" s="426"/>
      <c r="ES97" s="427"/>
      <c r="ET97" s="369"/>
      <c r="EU97" s="434" t="s">
        <v>256</v>
      </c>
      <c r="EV97" s="435"/>
      <c r="EW97" s="436"/>
      <c r="EX97" s="6"/>
      <c r="EY97" s="6"/>
      <c r="EZ97" s="271"/>
      <c r="FA97" s="271"/>
      <c r="FB97" s="271"/>
      <c r="FC97" s="430"/>
      <c r="FD97" s="430"/>
      <c r="FE97" s="431" t="s">
        <v>258</v>
      </c>
      <c r="FF97" s="432"/>
      <c r="FG97" s="432"/>
      <c r="FH97" s="432"/>
      <c r="FI97" s="433"/>
      <c r="FJ97" s="430"/>
      <c r="FK97" s="430"/>
      <c r="FL97" s="430"/>
      <c r="FM97" s="430"/>
      <c r="FN97" s="6"/>
      <c r="FO97" s="441">
        <v>2022</v>
      </c>
      <c r="FP97" s="441"/>
      <c r="FQ97" s="441"/>
      <c r="FR97" s="441"/>
      <c r="FS97" s="441"/>
      <c r="FU97">
        <v>2021</v>
      </c>
      <c r="FW97">
        <v>2022</v>
      </c>
    </row>
    <row r="98" spans="3:179" ht="15.75" thickBot="1">
      <c r="C98" s="7" t="s">
        <v>37</v>
      </c>
      <c r="D98" s="8" t="s">
        <v>38</v>
      </c>
      <c r="E98" s="8" t="s">
        <v>39</v>
      </c>
      <c r="F98" s="8" t="s">
        <v>40</v>
      </c>
      <c r="G98" s="8" t="s">
        <v>41</v>
      </c>
      <c r="H98" s="8" t="s">
        <v>42</v>
      </c>
      <c r="I98" s="8" t="s">
        <v>43</v>
      </c>
      <c r="J98" s="8" t="s">
        <v>44</v>
      </c>
      <c r="K98" s="8" t="s">
        <v>45</v>
      </c>
      <c r="L98" s="8" t="s">
        <v>46</v>
      </c>
      <c r="M98" s="8" t="s">
        <v>47</v>
      </c>
      <c r="N98" s="9" t="s">
        <v>48</v>
      </c>
      <c r="O98" s="64"/>
      <c r="P98" s="94" t="s">
        <v>34</v>
      </c>
      <c r="Q98" s="82" t="s">
        <v>36</v>
      </c>
      <c r="R98" s="82" t="s">
        <v>52</v>
      </c>
      <c r="S98" s="86" t="s">
        <v>53</v>
      </c>
      <c r="T98" s="87" t="s">
        <v>54</v>
      </c>
      <c r="U98" s="87" t="s">
        <v>55</v>
      </c>
      <c r="V98" s="87" t="s">
        <v>56</v>
      </c>
      <c r="W98" s="87" t="s">
        <v>57</v>
      </c>
      <c r="X98" s="87" t="s">
        <v>58</v>
      </c>
      <c r="Y98" s="87" t="s">
        <v>59</v>
      </c>
      <c r="Z98" s="87" t="s">
        <v>60</v>
      </c>
      <c r="AA98" s="87" t="s">
        <v>61</v>
      </c>
      <c r="AB98" s="87" t="s">
        <v>62</v>
      </c>
      <c r="AC98" s="87" t="s">
        <v>63</v>
      </c>
      <c r="AD98" s="86" t="s">
        <v>52</v>
      </c>
      <c r="AE98" s="86" t="s">
        <v>53</v>
      </c>
      <c r="AF98" s="82" t="s">
        <v>54</v>
      </c>
      <c r="AG98" s="87" t="s">
        <v>55</v>
      </c>
      <c r="AH98" s="87" t="s">
        <v>56</v>
      </c>
      <c r="AI98" s="87" t="s">
        <v>57</v>
      </c>
      <c r="AJ98" s="87" t="s">
        <v>58</v>
      </c>
      <c r="AK98" s="87" t="s">
        <v>59</v>
      </c>
      <c r="AL98" s="87" t="s">
        <v>60</v>
      </c>
      <c r="AM98" s="87" t="s">
        <v>61</v>
      </c>
      <c r="AN98" s="87" t="s">
        <v>62</v>
      </c>
      <c r="AO98" s="87" t="s">
        <v>63</v>
      </c>
      <c r="AP98" s="82" t="s">
        <v>52</v>
      </c>
      <c r="AQ98" s="86" t="s">
        <v>53</v>
      </c>
      <c r="AR98" s="87" t="s">
        <v>54</v>
      </c>
      <c r="AS98" s="87" t="s">
        <v>55</v>
      </c>
      <c r="AT98" s="87" t="s">
        <v>56</v>
      </c>
      <c r="AU98" s="87" t="s">
        <v>57</v>
      </c>
      <c r="AV98" s="87" t="s">
        <v>58</v>
      </c>
      <c r="AW98" s="87" t="s">
        <v>59</v>
      </c>
      <c r="AX98" s="87" t="s">
        <v>60</v>
      </c>
      <c r="AY98" s="87" t="s">
        <v>61</v>
      </c>
      <c r="AZ98" s="87" t="s">
        <v>62</v>
      </c>
      <c r="BA98" s="87" t="s">
        <v>63</v>
      </c>
      <c r="BB98" s="82" t="s">
        <v>52</v>
      </c>
      <c r="BC98" s="86" t="s">
        <v>53</v>
      </c>
      <c r="BD98" s="87" t="s">
        <v>54</v>
      </c>
      <c r="BE98" s="87" t="s">
        <v>55</v>
      </c>
      <c r="BF98" s="87" t="s">
        <v>56</v>
      </c>
      <c r="BG98" s="87" t="s">
        <v>57</v>
      </c>
      <c r="BH98" s="87" t="s">
        <v>58</v>
      </c>
      <c r="BI98" s="87" t="s">
        <v>59</v>
      </c>
      <c r="BJ98" s="87" t="s">
        <v>60</v>
      </c>
      <c r="BK98" s="87" t="s">
        <v>61</v>
      </c>
      <c r="BL98" s="87" t="s">
        <v>62</v>
      </c>
      <c r="BM98" s="87" t="s">
        <v>63</v>
      </c>
      <c r="BN98" s="82" t="s">
        <v>52</v>
      </c>
      <c r="BO98" s="86" t="s">
        <v>53</v>
      </c>
      <c r="BP98" s="87" t="s">
        <v>54</v>
      </c>
      <c r="BQ98" s="87" t="s">
        <v>55</v>
      </c>
      <c r="BR98" s="87" t="s">
        <v>56</v>
      </c>
      <c r="BS98" s="87" t="s">
        <v>57</v>
      </c>
      <c r="BT98" s="87" t="s">
        <v>58</v>
      </c>
      <c r="BU98" s="87" t="s">
        <v>59</v>
      </c>
      <c r="BV98" s="87" t="s">
        <v>60</v>
      </c>
      <c r="BW98" s="87" t="s">
        <v>61</v>
      </c>
      <c r="BX98" s="87" t="s">
        <v>62</v>
      </c>
      <c r="BY98" s="87" t="s">
        <v>63</v>
      </c>
      <c r="BZ98" s="82" t="s">
        <v>52</v>
      </c>
      <c r="CA98" s="86" t="s">
        <v>53</v>
      </c>
      <c r="CB98" s="87" t="s">
        <v>54</v>
      </c>
      <c r="CC98" s="87" t="s">
        <v>55</v>
      </c>
      <c r="CD98" s="87" t="s">
        <v>56</v>
      </c>
      <c r="CE98" s="87" t="s">
        <v>57</v>
      </c>
      <c r="CF98" s="87" t="s">
        <v>58</v>
      </c>
      <c r="CG98" s="87" t="s">
        <v>59</v>
      </c>
      <c r="CH98" s="87" t="s">
        <v>60</v>
      </c>
      <c r="CI98" s="87" t="s">
        <v>61</v>
      </c>
      <c r="CJ98" s="87" t="s">
        <v>62</v>
      </c>
      <c r="CK98" s="87" t="s">
        <v>63</v>
      </c>
      <c r="CL98" s="87" t="s">
        <v>52</v>
      </c>
      <c r="CM98" s="87" t="s">
        <v>53</v>
      </c>
      <c r="CN98" s="87" t="s">
        <v>54</v>
      </c>
      <c r="CO98" s="87" t="s">
        <v>55</v>
      </c>
      <c r="CP98" s="87" t="s">
        <v>56</v>
      </c>
      <c r="CQ98" s="87" t="s">
        <v>57</v>
      </c>
      <c r="CR98" s="87" t="s">
        <v>58</v>
      </c>
      <c r="CS98" s="87" t="s">
        <v>59</v>
      </c>
      <c r="CT98" s="87" t="s">
        <v>60</v>
      </c>
      <c r="CU98" s="87" t="s">
        <v>61</v>
      </c>
      <c r="CV98" s="87" t="s">
        <v>62</v>
      </c>
      <c r="CW98" s="87" t="s">
        <v>63</v>
      </c>
      <c r="CX98" s="87" t="s">
        <v>52</v>
      </c>
      <c r="CY98" s="87" t="s">
        <v>53</v>
      </c>
      <c r="CZ98" s="87" t="s">
        <v>54</v>
      </c>
      <c r="DA98" s="87" t="s">
        <v>55</v>
      </c>
      <c r="DB98" s="87" t="s">
        <v>56</v>
      </c>
      <c r="DC98" s="87" t="s">
        <v>57</v>
      </c>
      <c r="DD98" s="87" t="s">
        <v>58</v>
      </c>
      <c r="DE98" s="87" t="s">
        <v>59</v>
      </c>
      <c r="DF98" s="87" t="s">
        <v>60</v>
      </c>
      <c r="DG98" s="87" t="s">
        <v>61</v>
      </c>
      <c r="DH98" s="87" t="s">
        <v>62</v>
      </c>
      <c r="DI98" s="87" t="s">
        <v>63</v>
      </c>
      <c r="DJ98" s="87" t="s">
        <v>52</v>
      </c>
      <c r="DK98" s="87" t="s">
        <v>53</v>
      </c>
      <c r="DL98" s="87" t="s">
        <v>54</v>
      </c>
      <c r="DM98" s="87" t="s">
        <v>55</v>
      </c>
      <c r="DN98" s="87" t="s">
        <v>56</v>
      </c>
      <c r="DO98" s="87" t="s">
        <v>57</v>
      </c>
      <c r="DP98" s="87" t="s">
        <v>58</v>
      </c>
      <c r="DQ98" s="87" t="s">
        <v>59</v>
      </c>
      <c r="DR98" s="87" t="s">
        <v>60</v>
      </c>
      <c r="DS98" s="87" t="s">
        <v>61</v>
      </c>
      <c r="DT98" s="87" t="s">
        <v>62</v>
      </c>
      <c r="DU98" s="87" t="s">
        <v>63</v>
      </c>
      <c r="DV98" s="87" t="s">
        <v>52</v>
      </c>
      <c r="DW98" s="87" t="s">
        <v>53</v>
      </c>
      <c r="DX98" s="87" t="s">
        <v>54</v>
      </c>
      <c r="DY98" s="109" t="s">
        <v>55</v>
      </c>
      <c r="DZ98" s="87" t="s">
        <v>56</v>
      </c>
      <c r="EA98" s="87" t="s">
        <v>57</v>
      </c>
      <c r="EB98" s="87" t="s">
        <v>58</v>
      </c>
      <c r="EC98" s="87" t="s">
        <v>59</v>
      </c>
      <c r="ED98" s="87" t="s">
        <v>60</v>
      </c>
      <c r="EE98" s="87" t="s">
        <v>61</v>
      </c>
      <c r="EF98" s="87" t="s">
        <v>62</v>
      </c>
      <c r="EG98" s="87" t="s">
        <v>63</v>
      </c>
      <c r="EH98" s="87" t="s">
        <v>52</v>
      </c>
      <c r="EI98" s="87" t="s">
        <v>53</v>
      </c>
      <c r="EJ98" s="87" t="s">
        <v>54</v>
      </c>
      <c r="EK98" s="87" t="s">
        <v>55</v>
      </c>
      <c r="EL98" s="87" t="s">
        <v>56</v>
      </c>
      <c r="EM98" s="87" t="s">
        <v>57</v>
      </c>
      <c r="EN98" s="87" t="s">
        <v>58</v>
      </c>
      <c r="EO98" s="87" t="s">
        <v>59</v>
      </c>
      <c r="EP98" s="87" t="s">
        <v>60</v>
      </c>
      <c r="EQ98" s="87" t="s">
        <v>61</v>
      </c>
      <c r="ER98" s="87" t="s">
        <v>62</v>
      </c>
      <c r="ES98" s="87" t="s">
        <v>63</v>
      </c>
      <c r="ET98" s="142"/>
      <c r="EU98" s="216" t="s">
        <v>2167</v>
      </c>
      <c r="EV98" s="217" t="s">
        <v>67</v>
      </c>
      <c r="EW98" s="215" t="s">
        <v>257</v>
      </c>
      <c r="EX98" s="153"/>
      <c r="EY98" s="153"/>
      <c r="EZ98" s="283" t="s">
        <v>2168</v>
      </c>
      <c r="FA98" s="283" t="s">
        <v>76</v>
      </c>
      <c r="FB98" s="283" t="s">
        <v>271</v>
      </c>
      <c r="FC98" s="142"/>
      <c r="FD98" s="142"/>
      <c r="FE98" s="218" t="s">
        <v>254</v>
      </c>
      <c r="FF98" s="220" t="s">
        <v>255</v>
      </c>
      <c r="FG98" s="190" t="s">
        <v>2169</v>
      </c>
      <c r="FH98" s="221" t="s">
        <v>259</v>
      </c>
      <c r="FI98" s="219" t="s">
        <v>260</v>
      </c>
      <c r="FJ98" s="142"/>
      <c r="FK98" s="142"/>
      <c r="FL98" s="142"/>
      <c r="FM98" s="142"/>
      <c r="FN98" s="120"/>
      <c r="FO98" s="142" t="s">
        <v>267</v>
      </c>
      <c r="FP98" s="142" t="s">
        <v>268</v>
      </c>
      <c r="FQ98" s="142" t="s">
        <v>269</v>
      </c>
      <c r="FR98" s="142" t="s">
        <v>65</v>
      </c>
      <c r="FS98" s="142" t="s">
        <v>270</v>
      </c>
      <c r="FU98" s="142" t="s">
        <v>78</v>
      </c>
      <c r="FW98" s="142" t="s">
        <v>200</v>
      </c>
    </row>
    <row r="99" spans="3:179" ht="15.75" thickBot="1">
      <c r="C99" s="77">
        <v>143.30000000000001</v>
      </c>
      <c r="D99" s="77">
        <v>143.80000000000001</v>
      </c>
      <c r="E99" s="77">
        <v>143.4</v>
      </c>
      <c r="F99" s="77">
        <v>144.80000000000001</v>
      </c>
      <c r="G99" s="77">
        <v>145.1</v>
      </c>
      <c r="H99" s="77">
        <v>145.5</v>
      </c>
      <c r="I99" s="77">
        <v>144.19999999999999</v>
      </c>
      <c r="J99" s="77">
        <v>145.30000000000001</v>
      </c>
      <c r="K99" s="77">
        <v>145.1</v>
      </c>
      <c r="L99" s="77">
        <v>144.9</v>
      </c>
      <c r="M99" s="77">
        <v>145.1</v>
      </c>
      <c r="N99" s="77">
        <v>145</v>
      </c>
      <c r="O99" s="65">
        <v>1</v>
      </c>
      <c r="P99" s="84" t="s">
        <v>1</v>
      </c>
      <c r="Q99" s="181">
        <v>0.47992299999999988</v>
      </c>
      <c r="R99" s="90">
        <v>141.24219010080716</v>
      </c>
      <c r="S99" s="91">
        <v>140.87617264803421</v>
      </c>
      <c r="T99" s="91">
        <v>138.76681867160264</v>
      </c>
      <c r="U99" s="91">
        <v>137.84373947950152</v>
      </c>
      <c r="V99" s="97">
        <v>137.30380714084203</v>
      </c>
      <c r="W99" s="97">
        <v>137.05586358173429</v>
      </c>
      <c r="X99" s="97">
        <v>137.65229425870649</v>
      </c>
      <c r="Y99" s="97">
        <v>137.81377945080189</v>
      </c>
      <c r="Z99" s="97">
        <v>138.79905158698946</v>
      </c>
      <c r="AA99" s="97">
        <v>139.79492675579976</v>
      </c>
      <c r="AB99" s="97">
        <v>137.90648893492877</v>
      </c>
      <c r="AC99" s="97">
        <v>140.0714214186313</v>
      </c>
      <c r="AD99" s="90">
        <v>140.94</v>
      </c>
      <c r="AE99" s="91">
        <v>142.07</v>
      </c>
      <c r="AF99" s="91">
        <v>142.31</v>
      </c>
      <c r="AG99" s="91">
        <v>141.33000000000001</v>
      </c>
      <c r="AH99" s="97">
        <v>141.58000000000001</v>
      </c>
      <c r="AI99" s="91">
        <v>141.41999999999999</v>
      </c>
      <c r="AJ99" s="97">
        <v>140.94999999999999</v>
      </c>
      <c r="AK99" s="97">
        <v>140.18</v>
      </c>
      <c r="AL99" s="110">
        <v>140.4</v>
      </c>
      <c r="AM99" s="97">
        <v>140.28</v>
      </c>
      <c r="AN99" s="97">
        <v>140.18</v>
      </c>
      <c r="AO99" s="97">
        <v>140.06</v>
      </c>
      <c r="AP99" s="95">
        <v>140.41999999999999</v>
      </c>
      <c r="AQ99" s="91">
        <v>140.13999999999999</v>
      </c>
      <c r="AR99" s="91">
        <v>139.29305767334756</v>
      </c>
      <c r="AS99" s="91">
        <v>141.07329421139355</v>
      </c>
      <c r="AT99" s="91">
        <v>142.28166007131085</v>
      </c>
      <c r="AU99" s="91">
        <v>142.78662650927853</v>
      </c>
      <c r="AV99" s="91">
        <v>143.66</v>
      </c>
      <c r="AW99" s="91">
        <v>142.5</v>
      </c>
      <c r="AX99" s="91">
        <v>143.61000000000001</v>
      </c>
      <c r="AY99" s="91">
        <v>144.11000000000001</v>
      </c>
      <c r="AZ99" s="91">
        <v>144.38999999999999</v>
      </c>
      <c r="BA99" s="91">
        <v>144.22</v>
      </c>
      <c r="BB99" s="95">
        <v>143.43</v>
      </c>
      <c r="BC99" s="91">
        <v>144.81</v>
      </c>
      <c r="BD99" s="91">
        <v>143.75</v>
      </c>
      <c r="BE99" s="91">
        <v>140.6</v>
      </c>
      <c r="BF99" s="91">
        <v>141</v>
      </c>
      <c r="BG99" s="91">
        <v>140.19999999999999</v>
      </c>
      <c r="BH99" s="91">
        <v>139.16999999999999</v>
      </c>
      <c r="BI99" s="91">
        <v>140.4</v>
      </c>
      <c r="BJ99" s="91">
        <v>139.9</v>
      </c>
      <c r="BK99" s="91">
        <v>145.87600000000003</v>
      </c>
      <c r="BL99" s="91">
        <v>147.58500000000001</v>
      </c>
      <c r="BM99" s="91">
        <v>149.00900000000001</v>
      </c>
      <c r="BN99" s="95">
        <v>149.47</v>
      </c>
      <c r="BO99" s="91">
        <v>149.79</v>
      </c>
      <c r="BP99" s="91">
        <v>150.19</v>
      </c>
      <c r="BQ99" s="91">
        <v>149.79</v>
      </c>
      <c r="BR99" s="91">
        <v>151.94</v>
      </c>
      <c r="BS99" s="91">
        <v>152.55000000000001</v>
      </c>
      <c r="BT99" s="91">
        <v>150.91</v>
      </c>
      <c r="BU99" s="91">
        <v>149.9</v>
      </c>
      <c r="BV99" s="91">
        <v>149.44999999999999</v>
      </c>
      <c r="BW99" s="91">
        <v>147.66</v>
      </c>
      <c r="BX99" s="91">
        <v>147.76</v>
      </c>
      <c r="BY99" s="91">
        <v>146.06</v>
      </c>
      <c r="BZ99" s="95">
        <v>147.36000000000001</v>
      </c>
      <c r="CA99" s="91">
        <v>145.09</v>
      </c>
      <c r="CB99" s="91">
        <v>144.77000000000001</v>
      </c>
      <c r="CC99" s="91">
        <v>145.22</v>
      </c>
      <c r="CD99" s="91">
        <v>147.01</v>
      </c>
      <c r="CE99" s="91">
        <v>145.91999999999999</v>
      </c>
      <c r="CF99" s="91">
        <v>148.29</v>
      </c>
      <c r="CG99" s="91">
        <v>148.4</v>
      </c>
      <c r="CH99" s="91">
        <v>148.83000000000001</v>
      </c>
      <c r="CI99" s="91">
        <v>150.62</v>
      </c>
      <c r="CJ99" s="91">
        <v>150.99</v>
      </c>
      <c r="CK99" s="91">
        <v>151.13999999999999</v>
      </c>
      <c r="CL99" s="109">
        <v>152.09</v>
      </c>
      <c r="CM99" s="102">
        <v>151.91</v>
      </c>
      <c r="CN99" s="102">
        <v>153.19999999999999</v>
      </c>
      <c r="CO99" s="146">
        <v>154.72999999999999</v>
      </c>
      <c r="CP99" s="91">
        <v>156.9</v>
      </c>
      <c r="CQ99" s="91">
        <v>157.33000000000001</v>
      </c>
      <c r="CR99" s="146">
        <v>156.85</v>
      </c>
      <c r="CS99" s="146">
        <v>158.75</v>
      </c>
      <c r="CT99" s="146">
        <v>158.10999731571269</v>
      </c>
      <c r="CU99" s="146">
        <v>158.44</v>
      </c>
      <c r="CV99" s="146">
        <v>159.16</v>
      </c>
      <c r="CW99" s="109">
        <v>158.63</v>
      </c>
      <c r="CX99" s="109">
        <v>158.94</v>
      </c>
      <c r="CY99" s="109">
        <v>158.38</v>
      </c>
      <c r="CZ99" s="109">
        <v>159.53</v>
      </c>
      <c r="DA99" s="109">
        <v>158.44999999999999</v>
      </c>
      <c r="DB99" s="109">
        <v>157.72</v>
      </c>
      <c r="DC99" s="109">
        <v>155.36000000000001</v>
      </c>
      <c r="DD99" s="109">
        <v>159.88</v>
      </c>
      <c r="DE99" s="109">
        <v>160.75</v>
      </c>
      <c r="DF99" s="109">
        <v>162.11000000000001</v>
      </c>
      <c r="DG99" s="109">
        <v>163.13999999999999</v>
      </c>
      <c r="DH99" s="109">
        <v>162.65</v>
      </c>
      <c r="DI99" s="109">
        <v>163.4</v>
      </c>
      <c r="DJ99" s="109">
        <v>163.16</v>
      </c>
      <c r="DK99" s="109">
        <v>163.83000000000001</v>
      </c>
      <c r="DL99" s="109">
        <v>163</v>
      </c>
      <c r="DM99" s="109">
        <v>165.83</v>
      </c>
      <c r="DN99" s="109">
        <v>166.47</v>
      </c>
      <c r="DO99" s="109">
        <v>166.24</v>
      </c>
      <c r="DP99" s="109">
        <v>166.62</v>
      </c>
      <c r="DQ99" s="109">
        <v>166.81</v>
      </c>
      <c r="DR99" s="109">
        <v>167.28</v>
      </c>
      <c r="DS99" s="109">
        <v>170.63</v>
      </c>
      <c r="DT99" s="109">
        <v>170.32</v>
      </c>
      <c r="DU99" s="109">
        <v>169.55</v>
      </c>
      <c r="DV99" s="109">
        <v>166.73</v>
      </c>
      <c r="DW99" s="109">
        <v>167.21</v>
      </c>
      <c r="DX99" s="109">
        <v>171.02</v>
      </c>
      <c r="DY99" s="109">
        <v>167.41</v>
      </c>
      <c r="DZ99" s="109">
        <v>168.27912330000001</v>
      </c>
      <c r="EA99" s="109">
        <v>167.9903865</v>
      </c>
      <c r="EB99" s="109">
        <v>167.70735980000001</v>
      </c>
      <c r="EC99" s="109">
        <v>168.9665794</v>
      </c>
      <c r="ED99" s="109">
        <v>168.2902813</v>
      </c>
      <c r="EE99" s="109">
        <v>168.14521550000001</v>
      </c>
      <c r="EF99" s="109">
        <v>168.8390374</v>
      </c>
      <c r="EG99" s="109">
        <v>170.65939900000001</v>
      </c>
      <c r="EH99" s="109">
        <v>171.71865700000001</v>
      </c>
      <c r="EI99" s="109">
        <v>170.144891738891</v>
      </c>
      <c r="EJ99" s="109">
        <v>171.34046549999999</v>
      </c>
      <c r="EK99" s="109">
        <v>170.4367876</v>
      </c>
      <c r="EL99" s="109"/>
      <c r="EM99" s="109"/>
      <c r="EN99" s="109"/>
      <c r="EO99" s="109"/>
      <c r="EP99" s="109"/>
      <c r="EQ99" s="109"/>
      <c r="ER99" s="109"/>
      <c r="ES99" s="109"/>
      <c r="ET99" s="370"/>
      <c r="EU99" s="295">
        <f>EK99/EJ99-1</f>
        <v>-5.2741650804023488E-3</v>
      </c>
      <c r="EV99" s="287">
        <f t="shared" ref="EV99:EV111" si="160">(EJ99-EI99)/$EI$111*Q99</f>
        <v>3.4349394289559894E-3</v>
      </c>
      <c r="EW99" s="388">
        <f>EV99/$EV$111*100</f>
        <v>60.432203500524672</v>
      </c>
      <c r="EX99" s="155"/>
      <c r="EY99" s="155"/>
      <c r="EZ99" s="287">
        <f>EK99/EG99-1</f>
        <v>-1.3044192192427362E-3</v>
      </c>
      <c r="FA99" s="395">
        <f t="shared" ref="FA99:FA111" si="161">(EJ99-EG99)/$EG$111*Q99</f>
        <v>1.9566671222042385E-3</v>
      </c>
      <c r="FB99" s="284">
        <f>FA99/$FA$111*100</f>
        <v>34.640019514525335</v>
      </c>
      <c r="FC99" s="155"/>
      <c r="FD99" s="155"/>
      <c r="FE99" s="201">
        <f>AVERAGE(DN99:DY99)</f>
        <v>168.02416666666667</v>
      </c>
      <c r="FF99" s="199">
        <f>AVERAGE(DZ99:EK99)</f>
        <v>169.37651533657424</v>
      </c>
      <c r="FG99" s="366">
        <f>FF99/FE99-1</f>
        <v>8.0485366881206666E-3</v>
      </c>
      <c r="FH99" s="196">
        <f t="shared" ref="FH99:FH110" si="162">(FF99-FE99)/$FE$111*Q99</f>
        <v>3.9945059570504447E-3</v>
      </c>
      <c r="FI99" s="359">
        <f>FH99/$FH$111*100</f>
        <v>22.435661782513893</v>
      </c>
      <c r="FJ99" s="267"/>
      <c r="FK99" s="267"/>
      <c r="FL99" s="163"/>
      <c r="FM99" s="290"/>
      <c r="FN99" s="266"/>
      <c r="FO99" s="267">
        <f t="shared" ref="FO99:FO111" si="163">AVERAGE(BU99:CF99)</f>
        <v>147.04083333333332</v>
      </c>
      <c r="FP99" s="267">
        <f t="shared" ref="FP99:FP111" si="164">AVERAGE(CG99:CR99)</f>
        <v>152.74916666666667</v>
      </c>
      <c r="FQ99" s="163">
        <f>FP99/FO99-1</f>
        <v>3.8821415819868754E-2</v>
      </c>
      <c r="FR99" s="268">
        <f>(FP99-FO99)/$FO$111*100</f>
        <v>3.9638909785313419</v>
      </c>
      <c r="FS99" s="269">
        <f>FR99/FR$111*100</f>
        <v>121.95121951219517</v>
      </c>
      <c r="FU99" s="6">
        <f t="shared" ref="FU99:FU111" si="165">+AVERAGE(BZ99:CK99)/AVERAGE(BN99:BY99)-1</f>
        <v>-1.2158376358279765E-2</v>
      </c>
      <c r="FV99" s="6">
        <f t="shared" ref="FV99:FV111" si="166">+FU99*Q99</f>
        <v>-5.8350844569946981E-3</v>
      </c>
      <c r="FW99" s="80">
        <f t="shared" ref="FW99:FW111" si="167">AVERAGE(CF99:CQ99)/AVERAGE(BT99:CE99)-1</f>
        <v>3.2437143132006518E-2</v>
      </c>
    </row>
    <row r="100" spans="3:179" ht="15.75" thickBot="1">
      <c r="C100" s="78">
        <v>118.3</v>
      </c>
      <c r="D100" s="78">
        <v>118.3</v>
      </c>
      <c r="E100" s="78">
        <v>118.3</v>
      </c>
      <c r="F100" s="78">
        <v>118.5</v>
      </c>
      <c r="G100" s="78">
        <v>118.5</v>
      </c>
      <c r="H100" s="78">
        <v>118.5</v>
      </c>
      <c r="I100" s="78">
        <v>118.5</v>
      </c>
      <c r="J100" s="78">
        <v>118.5</v>
      </c>
      <c r="K100" s="78">
        <v>118.5</v>
      </c>
      <c r="L100" s="78">
        <v>118.5</v>
      </c>
      <c r="M100" s="78">
        <v>118.5</v>
      </c>
      <c r="N100" s="78">
        <v>118.5</v>
      </c>
      <c r="O100" s="66">
        <v>2</v>
      </c>
      <c r="P100" s="85" t="s">
        <v>2</v>
      </c>
      <c r="Q100" s="182">
        <v>0.16168899999999997</v>
      </c>
      <c r="R100" s="92">
        <v>120.15253838426293</v>
      </c>
      <c r="S100" s="91">
        <v>122.89971199026986</v>
      </c>
      <c r="T100" s="91">
        <v>123.47807213048651</v>
      </c>
      <c r="U100" s="91">
        <v>123.5083558640067</v>
      </c>
      <c r="V100" s="97">
        <v>123.08928351572244</v>
      </c>
      <c r="W100" s="97">
        <v>122.74408879975269</v>
      </c>
      <c r="X100" s="97">
        <v>123.08584977311224</v>
      </c>
      <c r="Y100" s="97">
        <v>123.97222413764001</v>
      </c>
      <c r="Z100" s="97">
        <v>123.80614890204414</v>
      </c>
      <c r="AA100" s="97">
        <v>123.3157511551961</v>
      </c>
      <c r="AB100" s="97">
        <v>122.53090834211622</v>
      </c>
      <c r="AC100" s="97">
        <v>125.18824759076065</v>
      </c>
      <c r="AD100" s="92">
        <v>124.67</v>
      </c>
      <c r="AE100" s="91">
        <v>123.56</v>
      </c>
      <c r="AF100" s="91">
        <v>123.75</v>
      </c>
      <c r="AG100" s="91">
        <v>124.54</v>
      </c>
      <c r="AH100" s="97">
        <v>122.75</v>
      </c>
      <c r="AI100" s="91">
        <v>122.79</v>
      </c>
      <c r="AJ100" s="97">
        <v>121.83</v>
      </c>
      <c r="AK100" s="97">
        <v>121.38</v>
      </c>
      <c r="AL100" s="111">
        <v>122.02</v>
      </c>
      <c r="AM100" s="97">
        <v>122.12</v>
      </c>
      <c r="AN100" s="97">
        <v>122.08</v>
      </c>
      <c r="AO100" s="97">
        <v>122.37</v>
      </c>
      <c r="AP100" s="96">
        <v>121.68156892371896</v>
      </c>
      <c r="AQ100" s="91">
        <v>120.72163515302127</v>
      </c>
      <c r="AR100" s="91">
        <v>120.53770079819562</v>
      </c>
      <c r="AS100" s="91">
        <v>123.75794582804356</v>
      </c>
      <c r="AT100" s="91">
        <v>124.50109498662923</v>
      </c>
      <c r="AU100" s="91">
        <v>124.89438916425814</v>
      </c>
      <c r="AV100" s="91">
        <v>123.64</v>
      </c>
      <c r="AW100" s="91">
        <v>123.99</v>
      </c>
      <c r="AX100" s="91">
        <v>123.54</v>
      </c>
      <c r="AY100" s="91">
        <v>123.6</v>
      </c>
      <c r="AZ100" s="91">
        <v>123.51</v>
      </c>
      <c r="BA100" s="91">
        <v>122.92</v>
      </c>
      <c r="BB100" s="96">
        <v>120.54</v>
      </c>
      <c r="BC100" s="91">
        <v>119.1</v>
      </c>
      <c r="BD100" s="91">
        <v>120.48</v>
      </c>
      <c r="BE100" s="91">
        <v>119.4</v>
      </c>
      <c r="BF100" s="91">
        <v>118.9</v>
      </c>
      <c r="BG100" s="91">
        <v>118.7</v>
      </c>
      <c r="BH100" s="91">
        <v>118.74</v>
      </c>
      <c r="BI100" s="91">
        <v>120.3</v>
      </c>
      <c r="BJ100" s="91">
        <v>122.3</v>
      </c>
      <c r="BK100" s="91">
        <v>126.72699999999999</v>
      </c>
      <c r="BL100" s="91">
        <v>129.05799999999999</v>
      </c>
      <c r="BM100" s="91">
        <v>130.46199999999999</v>
      </c>
      <c r="BN100" s="96">
        <v>131.52000000000001</v>
      </c>
      <c r="BO100" s="91">
        <v>131.24</v>
      </c>
      <c r="BP100" s="91">
        <v>131.9</v>
      </c>
      <c r="BQ100" s="91">
        <v>130.66</v>
      </c>
      <c r="BR100" s="91">
        <v>131.29</v>
      </c>
      <c r="BS100" s="91">
        <v>131.18</v>
      </c>
      <c r="BT100" s="91">
        <v>130.18</v>
      </c>
      <c r="BU100" s="91">
        <v>130.22999999999999</v>
      </c>
      <c r="BV100" s="91">
        <v>129.46</v>
      </c>
      <c r="BW100" s="91">
        <v>128.97</v>
      </c>
      <c r="BX100" s="91">
        <v>128.63</v>
      </c>
      <c r="BY100" s="91">
        <v>129.02000000000001</v>
      </c>
      <c r="BZ100" s="96">
        <v>127.98</v>
      </c>
      <c r="CA100" s="91">
        <v>130.08000000000001</v>
      </c>
      <c r="CB100" s="91">
        <v>129.6</v>
      </c>
      <c r="CC100" s="91">
        <v>128.84</v>
      </c>
      <c r="CD100" s="91">
        <v>128.63</v>
      </c>
      <c r="CE100" s="91">
        <v>128.26</v>
      </c>
      <c r="CF100" s="91">
        <v>128.79</v>
      </c>
      <c r="CG100" s="91">
        <v>129.55000000000001</v>
      </c>
      <c r="CH100" s="91">
        <v>130.04</v>
      </c>
      <c r="CI100" s="91">
        <v>130.28</v>
      </c>
      <c r="CJ100" s="91">
        <v>130.26</v>
      </c>
      <c r="CK100" s="91">
        <v>131.63</v>
      </c>
      <c r="CL100" s="139">
        <v>131.97999999999999</v>
      </c>
      <c r="CM100" s="102">
        <v>132.52000000000001</v>
      </c>
      <c r="CN100" s="102">
        <v>132.66</v>
      </c>
      <c r="CO100" s="146">
        <v>133.35</v>
      </c>
      <c r="CP100" s="91">
        <v>133.55000000000001</v>
      </c>
      <c r="CQ100" s="91">
        <v>133.54</v>
      </c>
      <c r="CR100" s="146">
        <v>134.38</v>
      </c>
      <c r="CS100" s="146">
        <v>134.77000000000001</v>
      </c>
      <c r="CT100" s="146">
        <v>135.23555340212312</v>
      </c>
      <c r="CU100" s="146">
        <v>134.72999999999999</v>
      </c>
      <c r="CV100" s="146">
        <v>136.13</v>
      </c>
      <c r="CW100" s="109">
        <v>136.59</v>
      </c>
      <c r="CX100" s="109">
        <v>136.24</v>
      </c>
      <c r="CY100" s="109">
        <v>136.15</v>
      </c>
      <c r="CZ100" s="109">
        <v>135.97999999999999</v>
      </c>
      <c r="DA100" s="109">
        <v>135.27000000000001</v>
      </c>
      <c r="DB100" s="109">
        <v>135.61000000000001</v>
      </c>
      <c r="DC100" s="109">
        <v>134.35</v>
      </c>
      <c r="DD100" s="109">
        <v>134.74</v>
      </c>
      <c r="DE100" s="109">
        <v>135.65</v>
      </c>
      <c r="DF100" s="109">
        <v>135.36000000000001</v>
      </c>
      <c r="DG100" s="109">
        <v>135.69</v>
      </c>
      <c r="DH100" s="109">
        <v>136.36000000000001</v>
      </c>
      <c r="DI100" s="109">
        <v>136.94999999999999</v>
      </c>
      <c r="DJ100" s="109">
        <v>137.33000000000001</v>
      </c>
      <c r="DK100" s="109">
        <v>138.88999999999999</v>
      </c>
      <c r="DL100" s="109">
        <v>140.03</v>
      </c>
      <c r="DM100" s="109">
        <v>138.81</v>
      </c>
      <c r="DN100" s="109">
        <v>138.59</v>
      </c>
      <c r="DO100" s="109">
        <v>139.62</v>
      </c>
      <c r="DP100" s="109">
        <v>140.33000000000001</v>
      </c>
      <c r="DQ100" s="109">
        <v>141.1</v>
      </c>
      <c r="DR100" s="109">
        <v>141.02000000000001</v>
      </c>
      <c r="DS100" s="109">
        <v>141.1</v>
      </c>
      <c r="DT100" s="109">
        <v>141.55000000000001</v>
      </c>
      <c r="DU100" s="109">
        <v>142.16999999999999</v>
      </c>
      <c r="DV100" s="109">
        <v>142.46</v>
      </c>
      <c r="DW100" s="109">
        <v>142.13999999999999</v>
      </c>
      <c r="DX100" s="109">
        <v>142.82894134521399</v>
      </c>
      <c r="DY100" s="109">
        <v>143.97999999999999</v>
      </c>
      <c r="DZ100" s="109">
        <v>143.24764010000001</v>
      </c>
      <c r="EA100" s="109">
        <v>143.9862013</v>
      </c>
      <c r="EB100" s="109">
        <v>143.5714006</v>
      </c>
      <c r="EC100" s="109">
        <v>143.47287420000001</v>
      </c>
      <c r="ED100" s="109">
        <v>144.9974775</v>
      </c>
      <c r="EE100" s="109">
        <v>145.24163010000001</v>
      </c>
      <c r="EF100" s="109">
        <v>145.90201379999999</v>
      </c>
      <c r="EG100" s="109">
        <v>146.35848999999999</v>
      </c>
      <c r="EH100" s="109">
        <v>148.0562449</v>
      </c>
      <c r="EI100" s="109">
        <v>146.67286872863701</v>
      </c>
      <c r="EJ100" s="109">
        <v>148.48071340000001</v>
      </c>
      <c r="EK100" s="109">
        <v>150.7349849</v>
      </c>
      <c r="EL100" s="109"/>
      <c r="EM100" s="109"/>
      <c r="EN100" s="109"/>
      <c r="EO100" s="109"/>
      <c r="EP100" s="109"/>
      <c r="EQ100" s="109"/>
      <c r="ER100" s="109"/>
      <c r="ES100" s="109"/>
      <c r="ET100" s="370"/>
      <c r="EU100" s="295">
        <f t="shared" ref="EU100:EU111" si="168">EK100/EJ100-1</f>
        <v>1.5182251272777059E-2</v>
      </c>
      <c r="EV100" s="287">
        <f t="shared" si="160"/>
        <v>1.7498979923765486E-3</v>
      </c>
      <c r="EW100" s="358">
        <f>EV100/$EV$111*100</f>
        <v>30.786624849626744</v>
      </c>
      <c r="EX100" s="155"/>
      <c r="EY100" s="155"/>
      <c r="EZ100" s="287">
        <f t="shared" ref="EZ100:EZ111" si="169">EK100/EG100-1</f>
        <v>2.9902569369224974E-2</v>
      </c>
      <c r="FA100" s="395">
        <f t="shared" si="161"/>
        <v>2.0541276989842774E-3</v>
      </c>
      <c r="FB100" s="284">
        <f t="shared" ref="FB100:FB110" si="170">FA100/$FA$111*100</f>
        <v>36.365420960303311</v>
      </c>
      <c r="FC100" s="154"/>
      <c r="FD100" s="155"/>
      <c r="FE100" s="201">
        <f t="shared" ref="FE100:FE111" si="171">AVERAGE(DN100:DY100)</f>
        <v>141.40741177876785</v>
      </c>
      <c r="FF100" s="199">
        <f t="shared" ref="FF100:FF111" si="172">AVERAGE(DZ100:EK100)</f>
        <v>145.89354496071974</v>
      </c>
      <c r="FG100" s="366">
        <f t="shared" ref="FG100:FG111" si="173">FF100/FE100-1</f>
        <v>3.1724880085991947E-2</v>
      </c>
      <c r="FH100" s="196">
        <f t="shared" si="162"/>
        <v>4.4643215604589425E-3</v>
      </c>
      <c r="FI100" s="359">
        <f>FH100/$FH$111*100</f>
        <v>25.074442170265264</v>
      </c>
      <c r="FJ100" s="267"/>
      <c r="FK100" s="267"/>
      <c r="FL100" s="163"/>
      <c r="FM100" s="290"/>
      <c r="FN100" s="266"/>
      <c r="FO100" s="267">
        <f t="shared" si="163"/>
        <v>129.04083333333332</v>
      </c>
      <c r="FP100" s="267">
        <f t="shared" si="164"/>
        <v>131.97833333333332</v>
      </c>
      <c r="FQ100" s="163">
        <f t="shared" ref="FQ100:FQ111" si="174">FP100/FO100-1</f>
        <v>2.2764112135047698E-2</v>
      </c>
      <c r="FR100" s="268">
        <f t="shared" ref="FR100:FR111" si="175">(FP100-FO100)/$FO$111*100</f>
        <v>2.0398125108500667</v>
      </c>
      <c r="FS100" s="269">
        <f t="shared" ref="FS100:FS111" si="176">FR100/FR$111*100</f>
        <v>62.755919529998138</v>
      </c>
      <c r="FU100" s="6">
        <f t="shared" si="165"/>
        <v>-6.6100698084742282E-3</v>
      </c>
      <c r="FV100" s="6">
        <f t="shared" si="166"/>
        <v>-1.0687755772623893E-3</v>
      </c>
      <c r="FW100" s="80">
        <f t="shared" si="167"/>
        <v>1.8240121815882526E-2</v>
      </c>
    </row>
    <row r="101" spans="3:179" ht="15.75" thickBot="1">
      <c r="C101" s="78">
        <v>130.19999999999999</v>
      </c>
      <c r="D101" s="78">
        <v>130.19999999999999</v>
      </c>
      <c r="E101" s="78">
        <v>130.19999999999999</v>
      </c>
      <c r="F101" s="78">
        <v>130.19999999999999</v>
      </c>
      <c r="G101" s="78">
        <v>130.19999999999999</v>
      </c>
      <c r="H101" s="78">
        <v>130.19999999999999</v>
      </c>
      <c r="I101" s="78">
        <v>130.19999999999999</v>
      </c>
      <c r="J101" s="78">
        <v>130.19999999999999</v>
      </c>
      <c r="K101" s="78">
        <v>130.19999999999999</v>
      </c>
      <c r="L101" s="78">
        <v>130.19999999999999</v>
      </c>
      <c r="M101" s="78">
        <v>130.19999999999999</v>
      </c>
      <c r="N101" s="78">
        <v>130.19999999999999</v>
      </c>
      <c r="O101" s="66">
        <v>3</v>
      </c>
      <c r="P101" s="85" t="s">
        <v>3</v>
      </c>
      <c r="Q101" s="182">
        <v>2.1757999999999996E-2</v>
      </c>
      <c r="R101" s="92">
        <v>119.23328613812905</v>
      </c>
      <c r="S101" s="91">
        <v>119.23328613812905</v>
      </c>
      <c r="T101" s="91">
        <v>119.23328613812905</v>
      </c>
      <c r="U101" s="91">
        <v>118.7733865553943</v>
      </c>
      <c r="V101" s="97">
        <v>118.92567772064285</v>
      </c>
      <c r="W101" s="97">
        <v>118.92567772064285</v>
      </c>
      <c r="X101" s="97">
        <v>119.05798936184074</v>
      </c>
      <c r="Y101" s="97">
        <v>119.05798936184074</v>
      </c>
      <c r="Z101" s="97">
        <v>119.05798936184074</v>
      </c>
      <c r="AA101" s="97">
        <v>119.62872596974057</v>
      </c>
      <c r="AB101" s="97">
        <v>119.70757169075533</v>
      </c>
      <c r="AC101" s="97">
        <v>119.70757169075533</v>
      </c>
      <c r="AD101" s="92">
        <v>119.55</v>
      </c>
      <c r="AE101" s="91">
        <v>119.35</v>
      </c>
      <c r="AF101" s="91">
        <v>119.7</v>
      </c>
      <c r="AG101" s="91">
        <v>120.37</v>
      </c>
      <c r="AH101" s="97">
        <v>119.91</v>
      </c>
      <c r="AI101" s="91">
        <v>119.99</v>
      </c>
      <c r="AJ101" s="97">
        <v>120.2</v>
      </c>
      <c r="AK101" s="97">
        <v>120.27</v>
      </c>
      <c r="AL101" s="111">
        <v>120.3</v>
      </c>
      <c r="AM101" s="97">
        <v>120.39</v>
      </c>
      <c r="AN101" s="97">
        <v>120.4</v>
      </c>
      <c r="AO101" s="97">
        <v>120.47</v>
      </c>
      <c r="AP101" s="96">
        <v>120.32</v>
      </c>
      <c r="AQ101" s="91">
        <v>119.94</v>
      </c>
      <c r="AR101" s="91">
        <v>119.56</v>
      </c>
      <c r="AS101" s="91">
        <v>122.62910652062344</v>
      </c>
      <c r="AT101" s="91">
        <v>122.62939333418872</v>
      </c>
      <c r="AU101" s="91">
        <v>122.62877677534374</v>
      </c>
      <c r="AV101" s="91">
        <v>123.7</v>
      </c>
      <c r="AW101" s="91">
        <v>123.86</v>
      </c>
      <c r="AX101" s="91">
        <v>123.99</v>
      </c>
      <c r="AY101" s="91">
        <v>123.2</v>
      </c>
      <c r="AZ101" s="91">
        <v>123.36</v>
      </c>
      <c r="BA101" s="91">
        <v>123.11</v>
      </c>
      <c r="BB101" s="96">
        <v>121.33</v>
      </c>
      <c r="BC101" s="91">
        <v>121.32</v>
      </c>
      <c r="BD101" s="91">
        <v>121.32</v>
      </c>
      <c r="BE101" s="91">
        <v>121.4</v>
      </c>
      <c r="BF101" s="91">
        <v>121.4</v>
      </c>
      <c r="BG101" s="91">
        <v>121.4</v>
      </c>
      <c r="BH101" s="91">
        <v>122.03</v>
      </c>
      <c r="BI101" s="91">
        <v>122</v>
      </c>
      <c r="BJ101" s="91">
        <v>122</v>
      </c>
      <c r="BK101" s="91">
        <v>126.10199999999999</v>
      </c>
      <c r="BL101" s="91">
        <v>128.10999999999999</v>
      </c>
      <c r="BM101" s="91">
        <v>129.92159999999998</v>
      </c>
      <c r="BN101" s="96">
        <v>131.31</v>
      </c>
      <c r="BO101" s="91">
        <v>131.69999999999999</v>
      </c>
      <c r="BP101" s="91">
        <v>131.34</v>
      </c>
      <c r="BQ101" s="91">
        <v>132.58000000000001</v>
      </c>
      <c r="BR101" s="91">
        <v>132.58000000000001</v>
      </c>
      <c r="BS101" s="91">
        <v>132.58000000000001</v>
      </c>
      <c r="BT101" s="91">
        <v>133.28</v>
      </c>
      <c r="BU101" s="91">
        <v>133.24</v>
      </c>
      <c r="BV101" s="91">
        <v>133.25</v>
      </c>
      <c r="BW101" s="91">
        <v>133.35</v>
      </c>
      <c r="BX101" s="91">
        <v>133.33000000000001</v>
      </c>
      <c r="BY101" s="91">
        <v>133.13999999999999</v>
      </c>
      <c r="BZ101" s="96">
        <v>132.16999999999999</v>
      </c>
      <c r="CA101" s="91">
        <v>132.16999999999999</v>
      </c>
      <c r="CB101" s="91">
        <v>132.16999999999999</v>
      </c>
      <c r="CC101" s="91">
        <v>132.41999999999999</v>
      </c>
      <c r="CD101" s="91">
        <v>132.41999999999999</v>
      </c>
      <c r="CE101" s="91">
        <v>132.41999999999999</v>
      </c>
      <c r="CF101" s="91">
        <v>132.72</v>
      </c>
      <c r="CG101" s="91">
        <v>132.56</v>
      </c>
      <c r="CH101" s="91">
        <v>132.71</v>
      </c>
      <c r="CI101" s="91">
        <v>132.75</v>
      </c>
      <c r="CJ101" s="91">
        <v>132.75</v>
      </c>
      <c r="CK101" s="91">
        <v>132.87</v>
      </c>
      <c r="CL101" s="138">
        <v>133.05000000000001</v>
      </c>
      <c r="CM101" s="102">
        <v>133.04</v>
      </c>
      <c r="CN101" s="91">
        <v>133.04</v>
      </c>
      <c r="CO101" s="146">
        <v>132.82</v>
      </c>
      <c r="CP101" s="91">
        <v>134.94999999999999</v>
      </c>
      <c r="CQ101" s="91">
        <v>136.76</v>
      </c>
      <c r="CR101" s="146">
        <v>136.96</v>
      </c>
      <c r="CS101" s="146">
        <v>138.19</v>
      </c>
      <c r="CT101" s="146">
        <v>138.09694560182061</v>
      </c>
      <c r="CU101" s="146">
        <v>137.62</v>
      </c>
      <c r="CV101" s="146">
        <v>137.37</v>
      </c>
      <c r="CW101" s="109">
        <v>137.79</v>
      </c>
      <c r="CX101" s="109">
        <v>137.18</v>
      </c>
      <c r="CY101" s="109">
        <v>137.44</v>
      </c>
      <c r="CZ101" s="109">
        <v>138.43</v>
      </c>
      <c r="DA101" s="109">
        <v>138.38999999999999</v>
      </c>
      <c r="DB101" s="109">
        <v>138.69999999999999</v>
      </c>
      <c r="DC101" s="109">
        <v>138.16</v>
      </c>
      <c r="DD101" s="109">
        <v>138.44999999999999</v>
      </c>
      <c r="DE101" s="109">
        <v>137.94999999999999</v>
      </c>
      <c r="DF101" s="109">
        <v>137.78</v>
      </c>
      <c r="DG101" s="109">
        <v>137.71</v>
      </c>
      <c r="DH101" s="109">
        <v>137.80000000000001</v>
      </c>
      <c r="DI101" s="109">
        <v>137.88</v>
      </c>
      <c r="DJ101" s="109">
        <v>138.53</v>
      </c>
      <c r="DK101" s="109">
        <v>138.79</v>
      </c>
      <c r="DL101" s="109">
        <v>138.76</v>
      </c>
      <c r="DM101" s="109">
        <v>139.9</v>
      </c>
      <c r="DN101" s="109">
        <v>140.01</v>
      </c>
      <c r="DO101" s="109">
        <v>139.62</v>
      </c>
      <c r="DP101" s="109">
        <v>139.93</v>
      </c>
      <c r="DQ101" s="109">
        <v>140.69999999999999</v>
      </c>
      <c r="DR101" s="109">
        <v>140.72</v>
      </c>
      <c r="DS101" s="109">
        <v>140.4</v>
      </c>
      <c r="DT101" s="109">
        <v>140.44</v>
      </c>
      <c r="DU101" s="109">
        <v>140.55000000000001</v>
      </c>
      <c r="DV101" s="109">
        <v>139.83000000000001</v>
      </c>
      <c r="DW101" s="109">
        <v>140.15</v>
      </c>
      <c r="DX101" s="109">
        <v>140.042459964752</v>
      </c>
      <c r="DY101" s="109">
        <v>139.97</v>
      </c>
      <c r="DZ101" s="109">
        <v>140.98867179999999</v>
      </c>
      <c r="EA101" s="109">
        <v>140.94240669999999</v>
      </c>
      <c r="EB101" s="109">
        <v>142.7710056</v>
      </c>
      <c r="EC101" s="109">
        <v>142.5373793</v>
      </c>
      <c r="ED101" s="109">
        <v>145.26942969999999</v>
      </c>
      <c r="EE101" s="109">
        <v>144.06856300000001</v>
      </c>
      <c r="EF101" s="109">
        <v>144.6358204</v>
      </c>
      <c r="EG101" s="109">
        <v>146.32780550000001</v>
      </c>
      <c r="EH101" s="109">
        <v>145.3583241</v>
      </c>
      <c r="EI101" s="109">
        <v>144.94272470474201</v>
      </c>
      <c r="EJ101" s="109">
        <v>144.8097348</v>
      </c>
      <c r="EK101" s="109">
        <v>145.01209259999999</v>
      </c>
      <c r="EL101" s="109"/>
      <c r="EM101" s="109"/>
      <c r="EN101" s="109"/>
      <c r="EO101" s="109"/>
      <c r="EP101" s="109"/>
      <c r="EQ101" s="109"/>
      <c r="ER101" s="109"/>
      <c r="ES101" s="109"/>
      <c r="ET101" s="370"/>
      <c r="EU101" s="295">
        <f t="shared" si="168"/>
        <v>1.3974046722720068E-3</v>
      </c>
      <c r="EV101" s="287">
        <f t="shared" si="160"/>
        <v>-1.7322429069878434E-5</v>
      </c>
      <c r="EW101" s="358">
        <f>EV101/$EV$111*100</f>
        <v>-0.30476012177963518</v>
      </c>
      <c r="EX101" s="155"/>
      <c r="EY101" s="155"/>
      <c r="EZ101" s="287">
        <f t="shared" si="169"/>
        <v>-8.9915439892250815E-3</v>
      </c>
      <c r="FA101" s="395">
        <f t="shared" si="161"/>
        <v>-1.9772739082774162E-4</v>
      </c>
      <c r="FB101" s="284">
        <f t="shared" si="170"/>
        <v>-3.5004833469646313</v>
      </c>
      <c r="FC101" s="154"/>
      <c r="FD101" s="155"/>
      <c r="FE101" s="201">
        <f t="shared" si="171"/>
        <v>140.19687166372933</v>
      </c>
      <c r="FF101" s="199">
        <f t="shared" si="172"/>
        <v>143.97199651706185</v>
      </c>
      <c r="FG101" s="367">
        <f t="shared" si="173"/>
        <v>2.6927311633510476E-2</v>
      </c>
      <c r="FH101" s="196">
        <f t="shared" si="162"/>
        <v>5.055372051449926E-4</v>
      </c>
      <c r="FI101" s="360">
        <f t="shared" ref="FI101:FI107" si="177">FH101/$FH$111*100</f>
        <v>2.8394154058254077</v>
      </c>
      <c r="FJ101" s="267"/>
      <c r="FK101" s="267"/>
      <c r="FL101" s="292"/>
      <c r="FM101" s="290"/>
      <c r="FN101" s="266"/>
      <c r="FO101" s="267">
        <f t="shared" si="163"/>
        <v>132.73333333333335</v>
      </c>
      <c r="FP101" s="267">
        <f t="shared" si="164"/>
        <v>133.68833333333333</v>
      </c>
      <c r="FQ101" s="163">
        <f t="shared" si="174"/>
        <v>7.1948769462579776E-3</v>
      </c>
      <c r="FR101" s="268">
        <f t="shared" si="175"/>
        <v>0.66315606735720212</v>
      </c>
      <c r="FS101" s="269">
        <f t="shared" si="176"/>
        <v>20.40235000890118</v>
      </c>
      <c r="FU101" s="6">
        <f t="shared" si="165"/>
        <v>-9.7381383192574056E-4</v>
      </c>
      <c r="FV101" s="6">
        <f t="shared" si="166"/>
        <v>-2.118824135504026E-5</v>
      </c>
      <c r="FW101" s="80">
        <f t="shared" si="167"/>
        <v>4.1798463624038718E-3</v>
      </c>
    </row>
    <row r="102" spans="3:179" ht="15.75" thickBot="1">
      <c r="C102" s="78">
        <v>125.6</v>
      </c>
      <c r="D102" s="78">
        <v>125.6</v>
      </c>
      <c r="E102" s="78">
        <v>125.6</v>
      </c>
      <c r="F102" s="78">
        <v>125.5</v>
      </c>
      <c r="G102" s="78">
        <v>125.5</v>
      </c>
      <c r="H102" s="78">
        <v>125.5</v>
      </c>
      <c r="I102" s="78">
        <v>125.5</v>
      </c>
      <c r="J102" s="78">
        <v>125.5</v>
      </c>
      <c r="K102" s="78">
        <v>125.5</v>
      </c>
      <c r="L102" s="78">
        <v>125.5</v>
      </c>
      <c r="M102" s="78">
        <v>125.5</v>
      </c>
      <c r="N102" s="78">
        <v>125.5</v>
      </c>
      <c r="O102" s="66">
        <v>4</v>
      </c>
      <c r="P102" s="85" t="s">
        <v>4</v>
      </c>
      <c r="Q102" s="182">
        <v>2.4195999999999995E-2</v>
      </c>
      <c r="R102" s="92">
        <v>148.39297328319495</v>
      </c>
      <c r="S102" s="91">
        <v>148.39297328319495</v>
      </c>
      <c r="T102" s="91">
        <v>148.39297328319495</v>
      </c>
      <c r="U102" s="91">
        <v>150.65516285714901</v>
      </c>
      <c r="V102" s="97">
        <v>150.593775062942</v>
      </c>
      <c r="W102" s="97">
        <v>150.64651659436362</v>
      </c>
      <c r="X102" s="97">
        <v>151.3817606477291</v>
      </c>
      <c r="Y102" s="97">
        <v>151.3802769796101</v>
      </c>
      <c r="Z102" s="97">
        <v>151.35883564185883</v>
      </c>
      <c r="AA102" s="97">
        <v>151.18325505811299</v>
      </c>
      <c r="AB102" s="97">
        <v>151.23207228517353</v>
      </c>
      <c r="AC102" s="97">
        <v>151.35981909070892</v>
      </c>
      <c r="AD102" s="92">
        <v>149.53</v>
      </c>
      <c r="AE102" s="91">
        <v>149.28</v>
      </c>
      <c r="AF102" s="91">
        <v>149.18</v>
      </c>
      <c r="AG102" s="91">
        <v>150.15</v>
      </c>
      <c r="AH102" s="97">
        <v>150.29</v>
      </c>
      <c r="AI102" s="91">
        <v>149.61000000000001</v>
      </c>
      <c r="AJ102" s="97">
        <v>149.79</v>
      </c>
      <c r="AK102" s="97">
        <v>149.57</v>
      </c>
      <c r="AL102" s="111">
        <v>149.63</v>
      </c>
      <c r="AM102" s="97">
        <v>150.16</v>
      </c>
      <c r="AN102" s="97">
        <v>149.88999999999999</v>
      </c>
      <c r="AO102" s="97">
        <v>150.12</v>
      </c>
      <c r="AP102" s="96">
        <v>148.35</v>
      </c>
      <c r="AQ102" s="91">
        <v>147.85</v>
      </c>
      <c r="AR102" s="91">
        <v>147.77000000000001</v>
      </c>
      <c r="AS102" s="91">
        <v>149.28038442708191</v>
      </c>
      <c r="AT102" s="91">
        <v>149.27948105467166</v>
      </c>
      <c r="AU102" s="144">
        <v>148.19</v>
      </c>
      <c r="AV102" s="91">
        <v>149.77000000000001</v>
      </c>
      <c r="AW102" s="91">
        <v>149.84</v>
      </c>
      <c r="AX102" s="91">
        <v>149.80000000000001</v>
      </c>
      <c r="AY102" s="91">
        <v>150.15</v>
      </c>
      <c r="AZ102" s="91">
        <v>149.86000000000001</v>
      </c>
      <c r="BA102" s="91">
        <v>150.33000000000001</v>
      </c>
      <c r="BB102" s="96">
        <v>150.63</v>
      </c>
      <c r="BC102" s="91">
        <v>150.07</v>
      </c>
      <c r="BD102" s="91">
        <v>147.26</v>
      </c>
      <c r="BE102" s="91">
        <v>150.4</v>
      </c>
      <c r="BF102" s="91">
        <v>150.30000000000001</v>
      </c>
      <c r="BG102" s="91">
        <v>150.4</v>
      </c>
      <c r="BH102" s="91">
        <v>148.57</v>
      </c>
      <c r="BI102" s="91">
        <v>148.69999999999999</v>
      </c>
      <c r="BJ102" s="91">
        <v>147.9</v>
      </c>
      <c r="BK102" s="91">
        <v>153.02099999999999</v>
      </c>
      <c r="BL102" s="91">
        <v>153.47399999999999</v>
      </c>
      <c r="BM102" s="91">
        <v>154.386</v>
      </c>
      <c r="BN102" s="96">
        <v>154.80000000000001</v>
      </c>
      <c r="BO102" s="91">
        <v>154.49</v>
      </c>
      <c r="BP102" s="91">
        <v>154.81</v>
      </c>
      <c r="BQ102" s="91">
        <v>154.28</v>
      </c>
      <c r="BR102" s="91">
        <v>153.52000000000001</v>
      </c>
      <c r="BS102" s="91">
        <v>153.54</v>
      </c>
      <c r="BT102" s="91">
        <v>153.49</v>
      </c>
      <c r="BU102" s="91">
        <v>153.69999999999999</v>
      </c>
      <c r="BV102" s="91">
        <v>153.49</v>
      </c>
      <c r="BW102" s="91">
        <v>152.36000000000001</v>
      </c>
      <c r="BX102" s="91">
        <v>152.18</v>
      </c>
      <c r="BY102" s="91">
        <v>151.57</v>
      </c>
      <c r="BZ102" s="96">
        <v>150.33000000000001</v>
      </c>
      <c r="CA102" s="91">
        <v>150.52000000000001</v>
      </c>
      <c r="CB102" s="91">
        <v>150.76</v>
      </c>
      <c r="CC102" s="91">
        <v>150.62</v>
      </c>
      <c r="CD102" s="91">
        <v>150.81</v>
      </c>
      <c r="CE102" s="91">
        <v>150.78</v>
      </c>
      <c r="CF102" s="91">
        <v>150.65</v>
      </c>
      <c r="CG102" s="91">
        <v>151.11000000000001</v>
      </c>
      <c r="CH102" s="91">
        <v>152.13</v>
      </c>
      <c r="CI102" s="91">
        <v>151.34</v>
      </c>
      <c r="CJ102" s="91">
        <v>152.5</v>
      </c>
      <c r="CK102" s="91">
        <v>151.69</v>
      </c>
      <c r="CL102" s="109">
        <v>152.47</v>
      </c>
      <c r="CM102" s="102">
        <v>152.49</v>
      </c>
      <c r="CN102" s="91">
        <v>152.66999999999999</v>
      </c>
      <c r="CO102" s="146">
        <v>152.83000000000001</v>
      </c>
      <c r="CP102" s="91">
        <v>153.82</v>
      </c>
      <c r="CQ102" s="91">
        <v>155.77000000000001</v>
      </c>
      <c r="CR102" s="146">
        <v>154</v>
      </c>
      <c r="CS102" s="146">
        <v>155.74</v>
      </c>
      <c r="CT102" s="146">
        <v>156.25110682112856</v>
      </c>
      <c r="CU102" s="146">
        <v>157.03</v>
      </c>
      <c r="CV102" s="146">
        <v>157.63999999999999</v>
      </c>
      <c r="CW102" s="109">
        <v>158.09</v>
      </c>
      <c r="CX102" s="109">
        <v>158.4</v>
      </c>
      <c r="CY102" s="109">
        <v>156.85</v>
      </c>
      <c r="CZ102" s="109">
        <v>158.47</v>
      </c>
      <c r="DA102" s="109">
        <v>159.78</v>
      </c>
      <c r="DB102" s="109">
        <v>159.86000000000001</v>
      </c>
      <c r="DC102" s="109">
        <v>160.66</v>
      </c>
      <c r="DD102" s="109">
        <v>163.32</v>
      </c>
      <c r="DE102" s="109">
        <v>163.34</v>
      </c>
      <c r="DF102" s="109">
        <v>166.19</v>
      </c>
      <c r="DG102" s="109">
        <v>166.99</v>
      </c>
      <c r="DH102" s="109">
        <v>168.03</v>
      </c>
      <c r="DI102" s="109">
        <v>168.86</v>
      </c>
      <c r="DJ102" s="109">
        <v>170.8</v>
      </c>
      <c r="DK102" s="109">
        <v>169.4</v>
      </c>
      <c r="DL102" s="109">
        <v>166.79</v>
      </c>
      <c r="DM102" s="109">
        <v>165.89</v>
      </c>
      <c r="DN102" s="109">
        <v>165.35</v>
      </c>
      <c r="DO102" s="109">
        <v>165.55</v>
      </c>
      <c r="DP102" s="109">
        <v>165.77</v>
      </c>
      <c r="DQ102" s="109">
        <v>165.8</v>
      </c>
      <c r="DR102" s="109">
        <v>166.15</v>
      </c>
      <c r="DS102" s="109">
        <v>166.77</v>
      </c>
      <c r="DT102" s="109">
        <v>167.08</v>
      </c>
      <c r="DU102" s="109">
        <v>168.53</v>
      </c>
      <c r="DV102" s="109">
        <v>165.95</v>
      </c>
      <c r="DW102" s="109">
        <v>165.99</v>
      </c>
      <c r="DX102" s="109">
        <v>165.91631174087499</v>
      </c>
      <c r="DY102" s="109">
        <v>163.99</v>
      </c>
      <c r="DZ102" s="109">
        <v>166.71662330000001</v>
      </c>
      <c r="EA102" s="109">
        <v>168.2621479</v>
      </c>
      <c r="EB102" s="109">
        <v>164.50876</v>
      </c>
      <c r="EC102" s="109">
        <v>164.70205780000001</v>
      </c>
      <c r="ED102" s="109">
        <v>162.33420369999999</v>
      </c>
      <c r="EE102" s="109">
        <v>161.349535</v>
      </c>
      <c r="EF102" s="109">
        <v>160.52892209999999</v>
      </c>
      <c r="EG102" s="109">
        <v>161.2195849</v>
      </c>
      <c r="EH102" s="109">
        <v>160.98204849999999</v>
      </c>
      <c r="EI102" s="109">
        <v>160.43252944946201</v>
      </c>
      <c r="EJ102" s="109">
        <v>159.59895850000001</v>
      </c>
      <c r="EK102" s="109">
        <v>157.8499794</v>
      </c>
      <c r="EL102" s="109"/>
      <c r="EM102" s="109"/>
      <c r="EN102" s="109"/>
      <c r="EO102" s="109"/>
      <c r="EP102" s="109"/>
      <c r="EQ102" s="109"/>
      <c r="ER102" s="109"/>
      <c r="ES102" s="109"/>
      <c r="ET102" s="370"/>
      <c r="EU102" s="295">
        <f t="shared" si="168"/>
        <v>-1.0958587176494672E-2</v>
      </c>
      <c r="EV102" s="287">
        <f t="shared" si="160"/>
        <v>-1.2074170129407743E-4</v>
      </c>
      <c r="EW102" s="358">
        <f t="shared" ref="EW102:EW109" si="178">EV102/$EV$111*100</f>
        <v>-2.1242549437970712</v>
      </c>
      <c r="EX102" s="155"/>
      <c r="EY102" s="155"/>
      <c r="EZ102" s="287">
        <f t="shared" si="169"/>
        <v>-2.0900720604696277E-2</v>
      </c>
      <c r="FA102" s="395">
        <f t="shared" si="161"/>
        <v>-2.3473743252967703E-4</v>
      </c>
      <c r="FB102" s="284">
        <f t="shared" si="170"/>
        <v>-4.1556937055585861</v>
      </c>
      <c r="FC102" s="154"/>
      <c r="FD102" s="155"/>
      <c r="FE102" s="201">
        <f t="shared" si="171"/>
        <v>166.07052597840627</v>
      </c>
      <c r="FF102" s="199">
        <f t="shared" si="172"/>
        <v>162.37377921245516</v>
      </c>
      <c r="FG102" s="367">
        <f t="shared" si="173"/>
        <v>-2.2260101509112951E-2</v>
      </c>
      <c r="FH102" s="196">
        <f t="shared" si="162"/>
        <v>-5.5051113621483818E-4</v>
      </c>
      <c r="FI102" s="360">
        <f>FH102/$FH$111*100</f>
        <v>-3.0920173339142099</v>
      </c>
      <c r="FJ102" s="267"/>
      <c r="FK102" s="267"/>
      <c r="FL102" s="292"/>
      <c r="FM102" s="290"/>
      <c r="FN102" s="266"/>
      <c r="FO102" s="267">
        <f t="shared" si="163"/>
        <v>151.48083333333335</v>
      </c>
      <c r="FP102" s="267">
        <f t="shared" si="164"/>
        <v>152.73499999999999</v>
      </c>
      <c r="FQ102" s="163">
        <f t="shared" si="174"/>
        <v>8.2793752785004227E-3</v>
      </c>
      <c r="FR102" s="268">
        <f t="shared" si="175"/>
        <v>0.87089867484518335</v>
      </c>
      <c r="FS102" s="269">
        <f t="shared" si="176"/>
        <v>26.793662097204191</v>
      </c>
      <c r="FU102" s="6">
        <f t="shared" si="165"/>
        <v>-1.5736362994848707E-2</v>
      </c>
      <c r="FV102" s="6">
        <f t="shared" si="166"/>
        <v>-3.8075703902335926E-4</v>
      </c>
      <c r="FW102" s="80">
        <f t="shared" si="167"/>
        <v>4.8665007881973921E-3</v>
      </c>
    </row>
    <row r="103" spans="3:179" ht="15.75" thickBot="1">
      <c r="C103" s="78">
        <v>121.9</v>
      </c>
      <c r="D103" s="78">
        <v>121.9</v>
      </c>
      <c r="E103" s="78">
        <v>121.9</v>
      </c>
      <c r="F103" s="78">
        <v>121.9</v>
      </c>
      <c r="G103" s="78">
        <v>121.9</v>
      </c>
      <c r="H103" s="78">
        <v>121.8</v>
      </c>
      <c r="I103" s="78">
        <v>121.8</v>
      </c>
      <c r="J103" s="78">
        <v>121.8</v>
      </c>
      <c r="K103" s="78">
        <v>121.8</v>
      </c>
      <c r="L103" s="78">
        <v>121.8</v>
      </c>
      <c r="M103" s="78">
        <v>121.8</v>
      </c>
      <c r="N103" s="78">
        <v>121.8</v>
      </c>
      <c r="O103" s="66">
        <v>5</v>
      </c>
      <c r="P103" s="85" t="s">
        <v>5</v>
      </c>
      <c r="Q103" s="182">
        <v>6.5548999999999982E-2</v>
      </c>
      <c r="R103" s="92">
        <v>131.48370466274255</v>
      </c>
      <c r="S103" s="91">
        <v>131.48370466274255</v>
      </c>
      <c r="T103" s="91">
        <v>131.51154979863165</v>
      </c>
      <c r="U103" s="91">
        <v>131.74747038200849</v>
      </c>
      <c r="V103" s="97">
        <v>131.65485990642463</v>
      </c>
      <c r="W103" s="97">
        <v>131.29945487784275</v>
      </c>
      <c r="X103" s="97">
        <v>131.92194907468038</v>
      </c>
      <c r="Y103" s="97">
        <v>131.94820928194105</v>
      </c>
      <c r="Z103" s="97">
        <v>132.02401544658994</v>
      </c>
      <c r="AA103" s="97">
        <v>132.2519311219819</v>
      </c>
      <c r="AB103" s="97">
        <v>132.2133623689501</v>
      </c>
      <c r="AC103" s="97">
        <v>132.37511288898307</v>
      </c>
      <c r="AD103" s="92">
        <v>129.76</v>
      </c>
      <c r="AE103" s="91">
        <v>131.43</v>
      </c>
      <c r="AF103" s="91">
        <v>131.49</v>
      </c>
      <c r="AG103" s="91">
        <v>131.91</v>
      </c>
      <c r="AH103" s="97">
        <v>131.94</v>
      </c>
      <c r="AI103" s="91">
        <v>132.19</v>
      </c>
      <c r="AJ103" s="97">
        <v>132.36000000000001</v>
      </c>
      <c r="AK103" s="97">
        <v>132.37</v>
      </c>
      <c r="AL103" s="111">
        <v>132.46</v>
      </c>
      <c r="AM103" s="97">
        <v>132.6</v>
      </c>
      <c r="AN103" s="97">
        <v>132.57</v>
      </c>
      <c r="AO103" s="97">
        <v>132.69999999999999</v>
      </c>
      <c r="AP103" s="96">
        <v>132.65</v>
      </c>
      <c r="AQ103" s="91">
        <v>131.30000000000001</v>
      </c>
      <c r="AR103" s="91">
        <v>132.27388889076471</v>
      </c>
      <c r="AS103" s="91">
        <v>135.28000628021934</v>
      </c>
      <c r="AT103" s="91">
        <v>135.28000628021934</v>
      </c>
      <c r="AU103" s="91">
        <v>135.28000628021934</v>
      </c>
      <c r="AV103" s="91">
        <v>135.37</v>
      </c>
      <c r="AW103" s="91">
        <v>136.37</v>
      </c>
      <c r="AX103" s="91">
        <v>135.63999999999999</v>
      </c>
      <c r="AY103" s="91">
        <v>137.72</v>
      </c>
      <c r="AZ103" s="91">
        <v>136.46</v>
      </c>
      <c r="BA103" s="91">
        <v>137.33000000000001</v>
      </c>
      <c r="BB103" s="96">
        <v>140.19999999999999</v>
      </c>
      <c r="BC103" s="91">
        <v>140.02000000000001</v>
      </c>
      <c r="BD103" s="91">
        <v>140.16999999999999</v>
      </c>
      <c r="BE103" s="91">
        <v>139.1</v>
      </c>
      <c r="BF103" s="91">
        <v>139.1</v>
      </c>
      <c r="BG103" s="91">
        <v>138.9</v>
      </c>
      <c r="BH103" s="91">
        <v>139.01</v>
      </c>
      <c r="BI103" s="91">
        <v>139</v>
      </c>
      <c r="BJ103" s="91">
        <v>139</v>
      </c>
      <c r="BK103" s="91">
        <v>142.11800000000002</v>
      </c>
      <c r="BL103" s="91">
        <v>142.39700000000002</v>
      </c>
      <c r="BM103" s="91">
        <v>142.88480000000001</v>
      </c>
      <c r="BN103" s="96">
        <v>145.68</v>
      </c>
      <c r="BO103" s="91">
        <v>145.83000000000001</v>
      </c>
      <c r="BP103" s="91">
        <v>145.69999999999999</v>
      </c>
      <c r="BQ103" s="91">
        <v>145.88999999999999</v>
      </c>
      <c r="BR103" s="91">
        <v>145.83000000000001</v>
      </c>
      <c r="BS103" s="91">
        <v>145.94</v>
      </c>
      <c r="BT103" s="91">
        <v>146.52000000000001</v>
      </c>
      <c r="BU103" s="91">
        <v>146.37</v>
      </c>
      <c r="BV103" s="91">
        <v>146.33000000000001</v>
      </c>
      <c r="BW103" s="91">
        <v>146.37</v>
      </c>
      <c r="BX103" s="91">
        <v>146.36000000000001</v>
      </c>
      <c r="BY103" s="91">
        <v>146.35</v>
      </c>
      <c r="BZ103" s="96">
        <v>146.59</v>
      </c>
      <c r="CA103" s="91">
        <v>146.59</v>
      </c>
      <c r="CB103" s="91">
        <v>146.63</v>
      </c>
      <c r="CC103" s="91">
        <v>146.79</v>
      </c>
      <c r="CD103" s="91">
        <v>146.77000000000001</v>
      </c>
      <c r="CE103" s="91">
        <v>146.75</v>
      </c>
      <c r="CF103" s="91">
        <v>146.68</v>
      </c>
      <c r="CG103" s="91">
        <v>146.72</v>
      </c>
      <c r="CH103" s="91">
        <v>146.85</v>
      </c>
      <c r="CI103" s="91">
        <v>146.9</v>
      </c>
      <c r="CJ103" s="91">
        <v>146.91</v>
      </c>
      <c r="CK103" s="91">
        <v>147.38999999999999</v>
      </c>
      <c r="CL103" s="109">
        <v>148.01</v>
      </c>
      <c r="CM103" s="102">
        <v>148.01</v>
      </c>
      <c r="CN103" s="91">
        <v>148.03</v>
      </c>
      <c r="CO103" s="146">
        <v>148.27000000000001</v>
      </c>
      <c r="CP103" s="91">
        <v>150.81</v>
      </c>
      <c r="CQ103" s="91">
        <v>152.16</v>
      </c>
      <c r="CR103" s="146">
        <v>154.47999999999999</v>
      </c>
      <c r="CS103" s="146">
        <v>156.11000000000001</v>
      </c>
      <c r="CT103" s="146">
        <v>156.16283266591935</v>
      </c>
      <c r="CU103" s="146">
        <v>155.06</v>
      </c>
      <c r="CV103" s="146">
        <v>155.5</v>
      </c>
      <c r="CW103" s="109">
        <v>155.38999999999999</v>
      </c>
      <c r="CX103" s="109">
        <v>156.09</v>
      </c>
      <c r="CY103" s="109">
        <v>156.36000000000001</v>
      </c>
      <c r="CZ103" s="109">
        <v>156.65</v>
      </c>
      <c r="DA103" s="109">
        <v>156.5</v>
      </c>
      <c r="DB103" s="109">
        <v>156.56</v>
      </c>
      <c r="DC103" s="109">
        <v>157.13999999999999</v>
      </c>
      <c r="DD103" s="109">
        <v>156.6</v>
      </c>
      <c r="DE103" s="109">
        <v>158.63999999999999</v>
      </c>
      <c r="DF103" s="109">
        <v>158.88999999999999</v>
      </c>
      <c r="DG103" s="109">
        <v>158.84</v>
      </c>
      <c r="DH103" s="109">
        <v>159.13</v>
      </c>
      <c r="DI103" s="109">
        <v>159.31</v>
      </c>
      <c r="DJ103" s="109">
        <v>160.28</v>
      </c>
      <c r="DK103" s="109">
        <v>160.03</v>
      </c>
      <c r="DL103" s="109">
        <v>161.53</v>
      </c>
      <c r="DM103" s="109">
        <v>158.47999999999999</v>
      </c>
      <c r="DN103" s="109">
        <v>158.85</v>
      </c>
      <c r="DO103" s="109">
        <v>158.81</v>
      </c>
      <c r="DP103" s="109">
        <v>159.35</v>
      </c>
      <c r="DQ103" s="109">
        <v>161.52000000000001</v>
      </c>
      <c r="DR103" s="109">
        <v>161.97999999999999</v>
      </c>
      <c r="DS103" s="109">
        <v>159.97</v>
      </c>
      <c r="DT103" s="109">
        <v>159.66</v>
      </c>
      <c r="DU103" s="109">
        <v>159.94</v>
      </c>
      <c r="DV103" s="109">
        <v>160.22999999999999</v>
      </c>
      <c r="DW103" s="109">
        <v>160.6</v>
      </c>
      <c r="DX103" s="109">
        <v>160.759687423706</v>
      </c>
      <c r="DY103" s="109">
        <v>163</v>
      </c>
      <c r="DZ103" s="109">
        <v>161.75061460000001</v>
      </c>
      <c r="EA103" s="109">
        <v>161.6351008</v>
      </c>
      <c r="EB103" s="109">
        <v>160.37606</v>
      </c>
      <c r="EC103" s="109">
        <v>161.09343770000001</v>
      </c>
      <c r="ED103" s="109">
        <v>155.7969928</v>
      </c>
      <c r="EE103" s="109">
        <v>163.92207149999999</v>
      </c>
      <c r="EF103" s="109">
        <v>164.85836509999999</v>
      </c>
      <c r="EG103" s="109">
        <v>164.36390879999999</v>
      </c>
      <c r="EH103" s="109">
        <v>163.10162539999999</v>
      </c>
      <c r="EI103" s="109">
        <v>164.59100246429401</v>
      </c>
      <c r="EJ103" s="109">
        <v>166.03574750000001</v>
      </c>
      <c r="EK103" s="109">
        <v>166.27858879999999</v>
      </c>
      <c r="EL103" s="109"/>
      <c r="EM103" s="109"/>
      <c r="EN103" s="109"/>
      <c r="EO103" s="109"/>
      <c r="EP103" s="109"/>
      <c r="EQ103" s="109"/>
      <c r="ER103" s="109"/>
      <c r="ES103" s="109"/>
      <c r="ET103" s="370"/>
      <c r="EU103" s="295">
        <f t="shared" si="168"/>
        <v>1.462584435318659E-3</v>
      </c>
      <c r="EV103" s="287">
        <f t="shared" si="160"/>
        <v>5.6692867737202573E-4</v>
      </c>
      <c r="EW103" s="358">
        <f t="shared" si="178"/>
        <v>9.9741931145617659</v>
      </c>
      <c r="EX103" s="155"/>
      <c r="EY103" s="155"/>
      <c r="EZ103" s="287">
        <f t="shared" si="169"/>
        <v>1.1649029364042551E-2</v>
      </c>
      <c r="FA103" s="395">
        <f t="shared" si="161"/>
        <v>6.5601883666903773E-4</v>
      </c>
      <c r="FB103" s="284">
        <f t="shared" si="170"/>
        <v>11.613884163654726</v>
      </c>
      <c r="FC103" s="154"/>
      <c r="FD103" s="155"/>
      <c r="FE103" s="201">
        <f t="shared" si="171"/>
        <v>160.38914061864219</v>
      </c>
      <c r="FF103" s="199">
        <f t="shared" si="172"/>
        <v>162.81695962202451</v>
      </c>
      <c r="FG103" s="367">
        <f>FF103/FE103-1</f>
        <v>1.513705350635286E-2</v>
      </c>
      <c r="FH103" s="196">
        <f t="shared" si="162"/>
        <v>9.7945662535953333E-4</v>
      </c>
      <c r="FI103" s="360">
        <f t="shared" si="177"/>
        <v>5.501245413947295</v>
      </c>
      <c r="FJ103" s="267"/>
      <c r="FK103" s="267"/>
      <c r="FL103" s="163"/>
      <c r="FM103" s="290"/>
      <c r="FN103" s="266"/>
      <c r="FO103" s="267">
        <f t="shared" si="163"/>
        <v>146.54833333333335</v>
      </c>
      <c r="FP103" s="267">
        <f t="shared" si="164"/>
        <v>148.71166666666667</v>
      </c>
      <c r="FQ103" s="163">
        <f t="shared" si="174"/>
        <v>1.4761910177529591E-2</v>
      </c>
      <c r="FR103" s="268">
        <f t="shared" si="175"/>
        <v>1.502227880330995</v>
      </c>
      <c r="FS103" s="269">
        <f t="shared" si="176"/>
        <v>46.216841730460906</v>
      </c>
      <c r="FU103" s="6">
        <f t="shared" si="165"/>
        <v>4.7913208644914107E-3</v>
      </c>
      <c r="FV103" s="6">
        <f t="shared" si="166"/>
        <v>3.1406629134654742E-4</v>
      </c>
      <c r="FW103" s="80">
        <f t="shared" si="167"/>
        <v>1.0418443830256807E-2</v>
      </c>
    </row>
    <row r="104" spans="3:179" ht="15.75" thickBot="1">
      <c r="C104" s="78">
        <v>127</v>
      </c>
      <c r="D104" s="78">
        <v>127</v>
      </c>
      <c r="E104" s="78">
        <v>127</v>
      </c>
      <c r="F104" s="78">
        <v>128.30000000000001</v>
      </c>
      <c r="G104" s="78">
        <v>128.30000000000001</v>
      </c>
      <c r="H104" s="78">
        <v>128.30000000000001</v>
      </c>
      <c r="I104" s="78">
        <v>128.30000000000001</v>
      </c>
      <c r="J104" s="78">
        <v>128.30000000000001</v>
      </c>
      <c r="K104" s="78">
        <v>128.30000000000001</v>
      </c>
      <c r="L104" s="78">
        <v>128.30000000000001</v>
      </c>
      <c r="M104" s="78">
        <v>128.30000000000001</v>
      </c>
      <c r="N104" s="78">
        <v>128.30000000000001</v>
      </c>
      <c r="O104" s="66">
        <v>6</v>
      </c>
      <c r="P104" s="85" t="s">
        <v>6</v>
      </c>
      <c r="Q104" s="182">
        <v>4.3072999999999993E-2</v>
      </c>
      <c r="R104" s="92">
        <v>128.80283926482329</v>
      </c>
      <c r="S104" s="91">
        <v>128.80283926482329</v>
      </c>
      <c r="T104" s="91">
        <v>128.80283926482329</v>
      </c>
      <c r="U104" s="91">
        <v>128.88516639453184</v>
      </c>
      <c r="V104" s="97">
        <v>128.88516639453184</v>
      </c>
      <c r="W104" s="97">
        <v>128.88516639453184</v>
      </c>
      <c r="X104" s="97">
        <v>131.37078291952952</v>
      </c>
      <c r="Y104" s="97">
        <v>131.37078291952952</v>
      </c>
      <c r="Z104" s="97">
        <v>131.37078291952952</v>
      </c>
      <c r="AA104" s="97">
        <v>131.37078291952952</v>
      </c>
      <c r="AB104" s="97">
        <v>131.37078291952952</v>
      </c>
      <c r="AC104" s="97">
        <v>131.37078291952952</v>
      </c>
      <c r="AD104" s="92">
        <v>131.38999999999999</v>
      </c>
      <c r="AE104" s="91">
        <v>131.15</v>
      </c>
      <c r="AF104" s="91">
        <v>131.19</v>
      </c>
      <c r="AG104" s="91">
        <v>131.63999999999999</v>
      </c>
      <c r="AH104" s="97">
        <v>131.54</v>
      </c>
      <c r="AI104" s="91">
        <v>131.54</v>
      </c>
      <c r="AJ104" s="97">
        <v>131.57</v>
      </c>
      <c r="AK104" s="97">
        <v>131.53</v>
      </c>
      <c r="AL104" s="111">
        <v>131.26</v>
      </c>
      <c r="AM104" s="97">
        <v>131.58000000000001</v>
      </c>
      <c r="AN104" s="97">
        <v>131.58000000000001</v>
      </c>
      <c r="AO104" s="97">
        <v>131.62</v>
      </c>
      <c r="AP104" s="96">
        <v>132.25</v>
      </c>
      <c r="AQ104" s="91">
        <v>131.59</v>
      </c>
      <c r="AR104" s="91">
        <v>132.1</v>
      </c>
      <c r="AS104" s="91">
        <v>135.4510697475757</v>
      </c>
      <c r="AT104" s="91">
        <v>135.44893325747549</v>
      </c>
      <c r="AU104" s="91">
        <v>135.44893325747549</v>
      </c>
      <c r="AV104" s="91">
        <v>136.91999999999999</v>
      </c>
      <c r="AW104" s="91">
        <v>137.09</v>
      </c>
      <c r="AX104" s="91">
        <v>138.1</v>
      </c>
      <c r="AY104" s="91">
        <v>139.99</v>
      </c>
      <c r="AZ104" s="91">
        <v>139.47999999999999</v>
      </c>
      <c r="BA104" s="91">
        <v>139.66999999999999</v>
      </c>
      <c r="BB104" s="96">
        <v>149.58000000000001</v>
      </c>
      <c r="BC104" s="91">
        <v>149.61000000000001</v>
      </c>
      <c r="BD104" s="91">
        <v>149.74</v>
      </c>
      <c r="BE104" s="91">
        <v>153.9</v>
      </c>
      <c r="BF104" s="91">
        <v>153.9</v>
      </c>
      <c r="BG104" s="91">
        <v>153.80000000000001</v>
      </c>
      <c r="BH104" s="91">
        <v>152.5</v>
      </c>
      <c r="BI104" s="91">
        <v>152.5</v>
      </c>
      <c r="BJ104" s="91">
        <v>152.5</v>
      </c>
      <c r="BK104" s="91">
        <v>155.15299999999996</v>
      </c>
      <c r="BL104" s="91">
        <v>155.15299999999996</v>
      </c>
      <c r="BM104" s="91">
        <v>155.15299999999996</v>
      </c>
      <c r="BN104" s="96">
        <v>157.76</v>
      </c>
      <c r="BO104" s="91">
        <v>157.76</v>
      </c>
      <c r="BP104" s="91">
        <v>157.76</v>
      </c>
      <c r="BQ104" s="91">
        <v>157.91</v>
      </c>
      <c r="BR104" s="91">
        <v>157.91</v>
      </c>
      <c r="BS104" s="91">
        <v>157.91</v>
      </c>
      <c r="BT104" s="91">
        <v>158.54</v>
      </c>
      <c r="BU104" s="91">
        <v>158.58000000000001</v>
      </c>
      <c r="BV104" s="91">
        <v>158.58000000000001</v>
      </c>
      <c r="BW104" s="91">
        <v>160.72</v>
      </c>
      <c r="BX104" s="91">
        <v>160.71</v>
      </c>
      <c r="BY104" s="91">
        <v>160.71</v>
      </c>
      <c r="BZ104" s="96">
        <v>162.63</v>
      </c>
      <c r="CA104" s="91">
        <v>162.63</v>
      </c>
      <c r="CB104" s="91">
        <v>162.63</v>
      </c>
      <c r="CC104" s="91">
        <v>163.34</v>
      </c>
      <c r="CD104" s="91">
        <v>163.34</v>
      </c>
      <c r="CE104" s="91">
        <v>163.33000000000001</v>
      </c>
      <c r="CF104" s="91">
        <v>163.51</v>
      </c>
      <c r="CG104" s="91">
        <v>163.51</v>
      </c>
      <c r="CH104" s="91">
        <v>164.14</v>
      </c>
      <c r="CI104" s="91">
        <v>164.76</v>
      </c>
      <c r="CJ104" s="91">
        <v>164.76</v>
      </c>
      <c r="CK104" s="91">
        <v>165.42</v>
      </c>
      <c r="CL104" s="139">
        <v>165.39</v>
      </c>
      <c r="CM104" s="102">
        <v>165.52</v>
      </c>
      <c r="CN104" s="102">
        <v>165.42</v>
      </c>
      <c r="CO104" s="146">
        <v>165.73</v>
      </c>
      <c r="CP104" s="91">
        <v>172.11</v>
      </c>
      <c r="CQ104" s="91">
        <v>172.66</v>
      </c>
      <c r="CR104" s="146">
        <v>173.22</v>
      </c>
      <c r="CS104" s="146">
        <v>173.37</v>
      </c>
      <c r="CT104" s="146">
        <v>172.26139780462438</v>
      </c>
      <c r="CU104" s="146">
        <v>173.87</v>
      </c>
      <c r="CV104" s="146">
        <v>174.66</v>
      </c>
      <c r="CW104" s="109">
        <v>174.74</v>
      </c>
      <c r="CX104" s="109">
        <v>176.43</v>
      </c>
      <c r="CY104" s="109">
        <v>176.46</v>
      </c>
      <c r="CZ104" s="109">
        <v>177.2</v>
      </c>
      <c r="DA104" s="109">
        <v>175.62</v>
      </c>
      <c r="DB104" s="109">
        <v>175.66</v>
      </c>
      <c r="DC104" s="109">
        <v>174.94</v>
      </c>
      <c r="DD104" s="109">
        <v>176.24</v>
      </c>
      <c r="DE104" s="109">
        <v>176.32</v>
      </c>
      <c r="DF104" s="109">
        <v>176.35</v>
      </c>
      <c r="DG104" s="109">
        <v>176.47</v>
      </c>
      <c r="DH104" s="109">
        <v>177.2</v>
      </c>
      <c r="DI104" s="109">
        <v>177.28</v>
      </c>
      <c r="DJ104" s="109">
        <v>177.6</v>
      </c>
      <c r="DK104" s="109">
        <v>178.23</v>
      </c>
      <c r="DL104" s="109">
        <v>177.94</v>
      </c>
      <c r="DM104" s="109">
        <v>178.82</v>
      </c>
      <c r="DN104" s="109">
        <v>179.3</v>
      </c>
      <c r="DO104" s="109">
        <v>182.07</v>
      </c>
      <c r="DP104" s="109">
        <v>183.23</v>
      </c>
      <c r="DQ104" s="109">
        <v>184.66</v>
      </c>
      <c r="DR104" s="109">
        <v>185.03</v>
      </c>
      <c r="DS104" s="109">
        <v>185.06</v>
      </c>
      <c r="DT104" s="109">
        <v>185.24</v>
      </c>
      <c r="DU104" s="109">
        <v>187.65</v>
      </c>
      <c r="DV104" s="109">
        <v>186.71</v>
      </c>
      <c r="DW104" s="109">
        <v>186.83</v>
      </c>
      <c r="DX104" s="109">
        <v>187.56664991378699</v>
      </c>
      <c r="DY104" s="109">
        <v>188.31</v>
      </c>
      <c r="DZ104" s="109">
        <v>190.41324850000001</v>
      </c>
      <c r="EA104" s="109">
        <v>188.70702979999999</v>
      </c>
      <c r="EB104" s="109">
        <v>189.6569729</v>
      </c>
      <c r="EC104" s="109">
        <v>190.269959</v>
      </c>
      <c r="ED104" s="109">
        <v>184.1217518</v>
      </c>
      <c r="EE104" s="109">
        <v>189.42637439999999</v>
      </c>
      <c r="EF104" s="109">
        <v>191.8751121</v>
      </c>
      <c r="EG104" s="109">
        <v>192.40196940000001</v>
      </c>
      <c r="EH104" s="109">
        <v>194.99117140000001</v>
      </c>
      <c r="EI104" s="109">
        <v>194.960808753967</v>
      </c>
      <c r="EJ104" s="109">
        <v>195.8806276</v>
      </c>
      <c r="EK104" s="109">
        <v>195.87266450000001</v>
      </c>
      <c r="EL104" s="109"/>
      <c r="EM104" s="109"/>
      <c r="EN104" s="109"/>
      <c r="EO104" s="109"/>
      <c r="EP104" s="109"/>
      <c r="EQ104" s="109"/>
      <c r="ER104" s="109"/>
      <c r="ES104" s="109"/>
      <c r="ET104" s="370"/>
      <c r="EU104" s="295">
        <f t="shared" si="168"/>
        <v>-4.0652820534337053E-5</v>
      </c>
      <c r="EV104" s="287">
        <f t="shared" si="160"/>
        <v>2.3718027536824871E-4</v>
      </c>
      <c r="EW104" s="358">
        <f t="shared" si="178"/>
        <v>4.1728033241392373</v>
      </c>
      <c r="EX104" s="155"/>
      <c r="EY104" s="155"/>
      <c r="EZ104" s="287">
        <f t="shared" si="169"/>
        <v>1.8038771176944079E-2</v>
      </c>
      <c r="FA104" s="395">
        <f t="shared" si="161"/>
        <v>8.9695931572941789E-4</v>
      </c>
      <c r="FB104" s="284">
        <f t="shared" si="170"/>
        <v>15.879394020583506</v>
      </c>
      <c r="FC104" s="154"/>
      <c r="FD104" s="155"/>
      <c r="FE104" s="201">
        <f t="shared" si="171"/>
        <v>185.13805415948227</v>
      </c>
      <c r="FF104" s="199">
        <f t="shared" si="172"/>
        <v>191.54814084616393</v>
      </c>
      <c r="FG104" s="366">
        <f t="shared" si="173"/>
        <v>3.4623279993857281E-2</v>
      </c>
      <c r="FH104" s="310">
        <f t="shared" si="162"/>
        <v>1.6993070337696483E-3</v>
      </c>
      <c r="FI104" s="361">
        <f>FH104/$FH$111*100</f>
        <v>9.5443787753052725</v>
      </c>
      <c r="FJ104" s="267"/>
      <c r="FK104" s="267"/>
      <c r="FL104" s="163"/>
      <c r="FM104" s="290"/>
      <c r="FN104" s="266"/>
      <c r="FO104" s="267">
        <f t="shared" si="163"/>
        <v>161.72583333333333</v>
      </c>
      <c r="FP104" s="267">
        <f t="shared" si="164"/>
        <v>166.88666666666668</v>
      </c>
      <c r="FQ104" s="163">
        <f t="shared" si="174"/>
        <v>3.1911001643728509E-2</v>
      </c>
      <c r="FR104" s="268">
        <f t="shared" si="175"/>
        <v>3.5837046467218503</v>
      </c>
      <c r="FS104" s="269">
        <f t="shared" si="176"/>
        <v>110.25458429766817</v>
      </c>
      <c r="FU104" s="6">
        <f t="shared" si="165"/>
        <v>3.1052313830485456E-2</v>
      </c>
      <c r="FV104" s="6">
        <f t="shared" si="166"/>
        <v>1.3375163136204998E-3</v>
      </c>
      <c r="FW104" s="80">
        <f t="shared" si="167"/>
        <v>2.9544256976659966E-2</v>
      </c>
    </row>
    <row r="105" spans="3:179" ht="15.75" thickBot="1">
      <c r="C105" s="78">
        <v>115</v>
      </c>
      <c r="D105" s="78">
        <v>115</v>
      </c>
      <c r="E105" s="78">
        <v>115</v>
      </c>
      <c r="F105" s="78">
        <v>115</v>
      </c>
      <c r="G105" s="78">
        <v>115</v>
      </c>
      <c r="H105" s="78">
        <v>115</v>
      </c>
      <c r="I105" s="78">
        <v>115</v>
      </c>
      <c r="J105" s="78">
        <v>115</v>
      </c>
      <c r="K105" s="78">
        <v>115</v>
      </c>
      <c r="L105" s="78">
        <v>115</v>
      </c>
      <c r="M105" s="78">
        <v>115</v>
      </c>
      <c r="N105" s="78">
        <v>115</v>
      </c>
      <c r="O105" s="66">
        <v>7</v>
      </c>
      <c r="P105" s="85" t="s">
        <v>7</v>
      </c>
      <c r="Q105" s="182">
        <v>7.5728999999999977E-2</v>
      </c>
      <c r="R105" s="92">
        <v>118.28275002578339</v>
      </c>
      <c r="S105" s="91">
        <v>118.28275002578339</v>
      </c>
      <c r="T105" s="91">
        <v>118.31680177382671</v>
      </c>
      <c r="U105" s="91">
        <v>118.3786872274278</v>
      </c>
      <c r="V105" s="97">
        <v>118.43656664616748</v>
      </c>
      <c r="W105" s="97">
        <v>118.43423760330006</v>
      </c>
      <c r="X105" s="97">
        <v>119.20901461346334</v>
      </c>
      <c r="Y105" s="97">
        <v>119.20901461346334</v>
      </c>
      <c r="Z105" s="97">
        <v>119.20901461346334</v>
      </c>
      <c r="AA105" s="97">
        <v>119.17414621244747</v>
      </c>
      <c r="AB105" s="97">
        <v>119.19994050582778</v>
      </c>
      <c r="AC105" s="97">
        <v>119.17506901679198</v>
      </c>
      <c r="AD105" s="92">
        <v>116.42</v>
      </c>
      <c r="AE105" s="91">
        <v>118.19</v>
      </c>
      <c r="AF105" s="91">
        <v>118.21</v>
      </c>
      <c r="AG105" s="91">
        <v>118.09</v>
      </c>
      <c r="AH105" s="97">
        <v>118.09</v>
      </c>
      <c r="AI105" s="91">
        <v>118.09</v>
      </c>
      <c r="AJ105" s="97">
        <v>119.07</v>
      </c>
      <c r="AK105" s="97">
        <v>119.07</v>
      </c>
      <c r="AL105" s="111">
        <v>119.03</v>
      </c>
      <c r="AM105" s="97">
        <v>119.17</v>
      </c>
      <c r="AN105" s="97">
        <v>119.17</v>
      </c>
      <c r="AO105" s="97">
        <v>119.18</v>
      </c>
      <c r="AP105" s="96">
        <v>119.64683579927609</v>
      </c>
      <c r="AQ105" s="91">
        <v>119.72437034048242</v>
      </c>
      <c r="AR105" s="91">
        <v>119.65258186232138</v>
      </c>
      <c r="AS105" s="91">
        <v>122.18833734569569</v>
      </c>
      <c r="AT105" s="91">
        <v>122.19141399475973</v>
      </c>
      <c r="AU105" s="91">
        <v>122.19141399475973</v>
      </c>
      <c r="AV105" s="91">
        <v>122.99</v>
      </c>
      <c r="AW105" s="91">
        <v>123.76</v>
      </c>
      <c r="AX105" s="91">
        <v>123.86</v>
      </c>
      <c r="AY105" s="91">
        <v>125.72</v>
      </c>
      <c r="AZ105" s="91">
        <v>125.72</v>
      </c>
      <c r="BA105" s="91">
        <v>125.73</v>
      </c>
      <c r="BB105" s="96">
        <v>127.84</v>
      </c>
      <c r="BC105" s="91">
        <v>127.84</v>
      </c>
      <c r="BD105" s="91">
        <v>127.84</v>
      </c>
      <c r="BE105" s="91">
        <v>131.30000000000001</v>
      </c>
      <c r="BF105" s="91">
        <v>131.30000000000001</v>
      </c>
      <c r="BG105" s="91">
        <v>131.30000000000001</v>
      </c>
      <c r="BH105" s="91">
        <v>131.61000000000001</v>
      </c>
      <c r="BI105" s="91">
        <v>131.6</v>
      </c>
      <c r="BJ105" s="91">
        <v>131.6</v>
      </c>
      <c r="BK105" s="91">
        <v>133.81899999999999</v>
      </c>
      <c r="BL105" s="91">
        <v>134.68899999999999</v>
      </c>
      <c r="BM105" s="91">
        <v>135.24699999999999</v>
      </c>
      <c r="BN105" s="96">
        <v>135.82</v>
      </c>
      <c r="BO105" s="91">
        <v>137.03</v>
      </c>
      <c r="BP105" s="91">
        <v>137.03</v>
      </c>
      <c r="BQ105" s="91">
        <v>138.65</v>
      </c>
      <c r="BR105" s="91">
        <v>139.22999999999999</v>
      </c>
      <c r="BS105" s="91">
        <v>139.22999999999999</v>
      </c>
      <c r="BT105" s="91">
        <v>140.57</v>
      </c>
      <c r="BU105" s="91">
        <v>140.58000000000001</v>
      </c>
      <c r="BV105" s="91">
        <v>140.58000000000001</v>
      </c>
      <c r="BW105" s="91">
        <v>141.1</v>
      </c>
      <c r="BX105" s="91">
        <v>141.11000000000001</v>
      </c>
      <c r="BY105" s="91">
        <v>141.11000000000001</v>
      </c>
      <c r="BZ105" s="96">
        <v>144.44999999999999</v>
      </c>
      <c r="CA105" s="91">
        <v>144.44999999999999</v>
      </c>
      <c r="CB105" s="91">
        <v>144.44999999999999</v>
      </c>
      <c r="CC105" s="91">
        <v>145.19999999999999</v>
      </c>
      <c r="CD105" s="91">
        <v>145.19999999999999</v>
      </c>
      <c r="CE105" s="91">
        <v>145.19999999999999</v>
      </c>
      <c r="CF105" s="91">
        <v>147.46</v>
      </c>
      <c r="CG105" s="91">
        <v>147.46</v>
      </c>
      <c r="CH105" s="91">
        <v>147.49</v>
      </c>
      <c r="CI105" s="91">
        <v>148.25</v>
      </c>
      <c r="CJ105" s="91">
        <v>148.27000000000001</v>
      </c>
      <c r="CK105" s="91">
        <v>149.12</v>
      </c>
      <c r="CL105" s="109">
        <v>152.04</v>
      </c>
      <c r="CM105" s="102">
        <v>152.04</v>
      </c>
      <c r="CN105" s="91">
        <v>152.01</v>
      </c>
      <c r="CO105" s="146">
        <v>154.4</v>
      </c>
      <c r="CP105" s="91">
        <v>158.49</v>
      </c>
      <c r="CQ105" s="91">
        <v>162.83000000000001</v>
      </c>
      <c r="CR105" s="146">
        <v>165.3</v>
      </c>
      <c r="CS105" s="146">
        <v>167.24</v>
      </c>
      <c r="CT105" s="146">
        <v>167.73093652926718</v>
      </c>
      <c r="CU105" s="146">
        <v>168.7</v>
      </c>
      <c r="CV105" s="146">
        <v>169.13</v>
      </c>
      <c r="CW105" s="109">
        <v>170</v>
      </c>
      <c r="CX105" s="109">
        <v>165.08</v>
      </c>
      <c r="CY105" s="109">
        <v>165.48</v>
      </c>
      <c r="CZ105" s="109">
        <v>165.96</v>
      </c>
      <c r="DA105" s="109">
        <v>166.99</v>
      </c>
      <c r="DB105" s="109">
        <v>167.87</v>
      </c>
      <c r="DC105" s="109">
        <v>168.39</v>
      </c>
      <c r="DD105" s="109">
        <v>168.87</v>
      </c>
      <c r="DE105" s="109">
        <v>168.87</v>
      </c>
      <c r="DF105" s="109">
        <v>168.88</v>
      </c>
      <c r="DG105" s="109">
        <v>168.96</v>
      </c>
      <c r="DH105" s="109">
        <v>168.89</v>
      </c>
      <c r="DI105" s="109">
        <v>168.9</v>
      </c>
      <c r="DJ105" s="109">
        <v>169.07</v>
      </c>
      <c r="DK105" s="109">
        <v>170.62</v>
      </c>
      <c r="DL105" s="109">
        <v>170.24</v>
      </c>
      <c r="DM105" s="109">
        <v>170.42</v>
      </c>
      <c r="DN105" s="109">
        <v>170.38</v>
      </c>
      <c r="DO105" s="109">
        <v>170.27</v>
      </c>
      <c r="DP105" s="109">
        <v>173.24</v>
      </c>
      <c r="DQ105" s="109">
        <v>176.67</v>
      </c>
      <c r="DR105" s="109">
        <v>176.54</v>
      </c>
      <c r="DS105" s="109">
        <v>175.9</v>
      </c>
      <c r="DT105" s="109">
        <v>176.19</v>
      </c>
      <c r="DU105" s="109">
        <v>177.84</v>
      </c>
      <c r="DV105" s="109">
        <v>180.88</v>
      </c>
      <c r="DW105" s="109">
        <v>182.25</v>
      </c>
      <c r="DX105" s="109">
        <v>182.13783502578701</v>
      </c>
      <c r="DY105" s="109">
        <v>180.42</v>
      </c>
      <c r="DZ105" s="109">
        <v>174.1537094</v>
      </c>
      <c r="EA105" s="109">
        <v>182.99874070000001</v>
      </c>
      <c r="EB105" s="109">
        <v>182.12300540000001</v>
      </c>
      <c r="EC105" s="109">
        <v>184.5444798</v>
      </c>
      <c r="ED105" s="109">
        <v>181.93959000000001</v>
      </c>
      <c r="EE105" s="109">
        <v>186.4896536</v>
      </c>
      <c r="EF105" s="109">
        <v>185.46291590000001</v>
      </c>
      <c r="EG105" s="109">
        <v>185.67938799999999</v>
      </c>
      <c r="EH105" s="109">
        <v>187.09079030000001</v>
      </c>
      <c r="EI105" s="109">
        <v>187.19294071197501</v>
      </c>
      <c r="EJ105" s="109">
        <v>187.00304030000001</v>
      </c>
      <c r="EK105" s="109">
        <v>185.58419939999999</v>
      </c>
      <c r="EL105" s="109"/>
      <c r="EM105" s="109"/>
      <c r="EN105" s="109"/>
      <c r="EO105" s="109"/>
      <c r="EP105" s="109"/>
      <c r="EQ105" s="109"/>
      <c r="ER105" s="109"/>
      <c r="ES105" s="109"/>
      <c r="ET105" s="370"/>
      <c r="EU105" s="295">
        <f t="shared" si="168"/>
        <v>-7.5872611360962017E-3</v>
      </c>
      <c r="EV105" s="287">
        <f t="shared" si="160"/>
        <v>-8.6091301474933911E-5</v>
      </c>
      <c r="EW105" s="388">
        <f t="shared" si="178"/>
        <v>-1.514637203352236</v>
      </c>
      <c r="EX105" s="155"/>
      <c r="EY105" s="155"/>
      <c r="EZ105" s="287">
        <f t="shared" si="169"/>
        <v>-5.1265033251834957E-4</v>
      </c>
      <c r="FA105" s="395">
        <f t="shared" si="161"/>
        <v>6.0005630810291521E-4</v>
      </c>
      <c r="FB105" s="284">
        <f t="shared" si="170"/>
        <v>10.623146873895985</v>
      </c>
      <c r="FC105" s="154"/>
      <c r="FD105" s="155"/>
      <c r="FE105" s="201">
        <f t="shared" si="171"/>
        <v>176.89315291881556</v>
      </c>
      <c r="FF105" s="199">
        <f t="shared" si="172"/>
        <v>184.18853779266462</v>
      </c>
      <c r="FG105" s="366">
        <f t="shared" si="173"/>
        <v>4.1241759522468557E-2</v>
      </c>
      <c r="FH105" s="196">
        <f t="shared" si="162"/>
        <v>3.4002688871983128E-3</v>
      </c>
      <c r="FI105" s="359">
        <f>FH105/$FH$111*100</f>
        <v>19.098052060264543</v>
      </c>
      <c r="FJ105" s="267"/>
      <c r="FK105" s="267"/>
      <c r="FL105" s="163"/>
      <c r="FM105" s="290"/>
      <c r="FN105" s="266"/>
      <c r="FO105" s="267">
        <f t="shared" si="163"/>
        <v>143.40750000000003</v>
      </c>
      <c r="FP105" s="267">
        <f t="shared" si="164"/>
        <v>153.14166666666668</v>
      </c>
      <c r="FQ105" s="163">
        <f t="shared" si="174"/>
        <v>6.7877667950885678E-2</v>
      </c>
      <c r="FR105" s="268">
        <f t="shared" si="175"/>
        <v>6.7594467912736436</v>
      </c>
      <c r="FS105" s="269">
        <f t="shared" si="176"/>
        <v>207.9579846893354</v>
      </c>
      <c r="FU105" s="6">
        <f t="shared" si="165"/>
        <v>5.0812181526757705E-2</v>
      </c>
      <c r="FV105" s="6">
        <f t="shared" si="166"/>
        <v>3.8479556948398329E-3</v>
      </c>
      <c r="FW105" s="80">
        <f t="shared" si="167"/>
        <v>6.1761960326720988E-2</v>
      </c>
    </row>
    <row r="106" spans="3:179" ht="15.75" thickBot="1">
      <c r="C106" s="78">
        <v>96.5</v>
      </c>
      <c r="D106" s="78">
        <v>96.5</v>
      </c>
      <c r="E106" s="78">
        <v>96.5</v>
      </c>
      <c r="F106" s="78">
        <v>96.5</v>
      </c>
      <c r="G106" s="78">
        <v>96.5</v>
      </c>
      <c r="H106" s="78">
        <v>96.5</v>
      </c>
      <c r="I106" s="78">
        <v>96.5</v>
      </c>
      <c r="J106" s="78">
        <v>96.5</v>
      </c>
      <c r="K106" s="78">
        <v>96.5</v>
      </c>
      <c r="L106" s="78">
        <v>96.5</v>
      </c>
      <c r="M106" s="78">
        <v>96.5</v>
      </c>
      <c r="N106" s="78">
        <v>96.5</v>
      </c>
      <c r="O106" s="66">
        <v>8</v>
      </c>
      <c r="P106" s="85" t="s">
        <v>8</v>
      </c>
      <c r="Q106" s="182">
        <v>9.7619999999999981E-3</v>
      </c>
      <c r="R106" s="92">
        <v>114.79030139145267</v>
      </c>
      <c r="S106" s="91">
        <v>114.79030139145267</v>
      </c>
      <c r="T106" s="91">
        <v>114.79030139145267</v>
      </c>
      <c r="U106" s="91">
        <v>115.71820675345224</v>
      </c>
      <c r="V106" s="97">
        <v>116.18720636654807</v>
      </c>
      <c r="W106" s="97">
        <v>116.18720636654807</v>
      </c>
      <c r="X106" s="97">
        <v>116.28439984353294</v>
      </c>
      <c r="Y106" s="97">
        <v>116.28439984353294</v>
      </c>
      <c r="Z106" s="97">
        <v>116.28439984353294</v>
      </c>
      <c r="AA106" s="97">
        <v>116.37397347248645</v>
      </c>
      <c r="AB106" s="97">
        <v>116.59280209469576</v>
      </c>
      <c r="AC106" s="97">
        <v>116.59280209469576</v>
      </c>
      <c r="AD106" s="92">
        <v>114.1</v>
      </c>
      <c r="AE106" s="91">
        <v>116.01</v>
      </c>
      <c r="AF106" s="91">
        <v>116.28</v>
      </c>
      <c r="AG106" s="91">
        <v>116.39</v>
      </c>
      <c r="AH106" s="97">
        <v>116.49</v>
      </c>
      <c r="AI106" s="91">
        <v>116.49</v>
      </c>
      <c r="AJ106" s="97">
        <v>116.72</v>
      </c>
      <c r="AK106" s="97">
        <v>116.56</v>
      </c>
      <c r="AL106" s="111">
        <v>116.52</v>
      </c>
      <c r="AM106" s="97">
        <v>116.82</v>
      </c>
      <c r="AN106" s="97">
        <v>116.86</v>
      </c>
      <c r="AO106" s="97">
        <v>116.99</v>
      </c>
      <c r="AP106" s="96">
        <v>117.85774150144513</v>
      </c>
      <c r="AQ106" s="91">
        <v>117.75831870762539</v>
      </c>
      <c r="AR106" s="91">
        <v>117.68653022946435</v>
      </c>
      <c r="AS106" s="91">
        <v>118.15265303814051</v>
      </c>
      <c r="AT106" s="91">
        <v>118.15265303814051</v>
      </c>
      <c r="AU106" s="91">
        <v>118.15417296939574</v>
      </c>
      <c r="AV106" s="91">
        <v>120.61</v>
      </c>
      <c r="AW106" s="91">
        <v>119.51</v>
      </c>
      <c r="AX106" s="91">
        <v>119.81</v>
      </c>
      <c r="AY106" s="91">
        <v>119.77</v>
      </c>
      <c r="AZ106" s="91">
        <v>119.2</v>
      </c>
      <c r="BA106" s="91">
        <v>119.2</v>
      </c>
      <c r="BB106" s="96">
        <v>120.74</v>
      </c>
      <c r="BC106" s="91">
        <v>120.74</v>
      </c>
      <c r="BD106" s="91">
        <v>120.74</v>
      </c>
      <c r="BE106" s="91">
        <v>120.1</v>
      </c>
      <c r="BF106" s="91">
        <v>120.1</v>
      </c>
      <c r="BG106" s="91">
        <v>120.1</v>
      </c>
      <c r="BH106" s="91">
        <v>120.1</v>
      </c>
      <c r="BI106" s="91">
        <v>120.8</v>
      </c>
      <c r="BJ106" s="91">
        <v>120.8</v>
      </c>
      <c r="BK106" s="91">
        <v>122.378</v>
      </c>
      <c r="BL106" s="91">
        <v>122.378</v>
      </c>
      <c r="BM106" s="91">
        <v>122.378</v>
      </c>
      <c r="BN106" s="96">
        <v>122.55</v>
      </c>
      <c r="BO106" s="91">
        <v>122.55</v>
      </c>
      <c r="BP106" s="91">
        <v>122.55</v>
      </c>
      <c r="BQ106" s="91">
        <v>122.56</v>
      </c>
      <c r="BR106" s="91">
        <v>122.56</v>
      </c>
      <c r="BS106" s="91">
        <v>122.56</v>
      </c>
      <c r="BT106" s="91">
        <v>122.36</v>
      </c>
      <c r="BU106" s="91">
        <v>122.36</v>
      </c>
      <c r="BV106" s="91">
        <v>122.36</v>
      </c>
      <c r="BW106" s="91">
        <v>122.3</v>
      </c>
      <c r="BX106" s="91">
        <v>122.3</v>
      </c>
      <c r="BY106" s="91">
        <v>122.3</v>
      </c>
      <c r="BZ106" s="96">
        <v>122.24</v>
      </c>
      <c r="CA106" s="91">
        <v>122.24</v>
      </c>
      <c r="CB106" s="91">
        <v>122.24</v>
      </c>
      <c r="CC106" s="91">
        <v>122.57</v>
      </c>
      <c r="CD106" s="91">
        <v>122.57</v>
      </c>
      <c r="CE106" s="91">
        <v>122.57</v>
      </c>
      <c r="CF106" s="91">
        <v>122.44</v>
      </c>
      <c r="CG106" s="91">
        <v>122.44</v>
      </c>
      <c r="CH106" s="91">
        <v>122.44</v>
      </c>
      <c r="CI106" s="91">
        <v>122.7</v>
      </c>
      <c r="CJ106" s="91">
        <v>122.76</v>
      </c>
      <c r="CK106" s="91">
        <v>122.79</v>
      </c>
      <c r="CL106" s="109">
        <v>123.3</v>
      </c>
      <c r="CM106" s="102">
        <v>123.3</v>
      </c>
      <c r="CN106" s="91">
        <v>123.3</v>
      </c>
      <c r="CO106" s="146">
        <v>123.37</v>
      </c>
      <c r="CP106" s="91">
        <v>123.93</v>
      </c>
      <c r="CQ106" s="91">
        <v>124.22</v>
      </c>
      <c r="CR106" s="146">
        <v>124.65</v>
      </c>
      <c r="CS106" s="146">
        <v>124.71</v>
      </c>
      <c r="CT106" s="146">
        <v>124.74097863374841</v>
      </c>
      <c r="CU106" s="146">
        <v>124.69</v>
      </c>
      <c r="CV106" s="146">
        <v>124.23</v>
      </c>
      <c r="CW106" s="109">
        <v>123.98</v>
      </c>
      <c r="CX106" s="109">
        <v>122.95</v>
      </c>
      <c r="CY106" s="109">
        <v>123.1</v>
      </c>
      <c r="CZ106" s="109">
        <v>123.18</v>
      </c>
      <c r="DA106" s="109">
        <v>123.03</v>
      </c>
      <c r="DB106" s="109">
        <v>123.03</v>
      </c>
      <c r="DC106" s="109">
        <v>123.11</v>
      </c>
      <c r="DD106" s="109">
        <v>123.09</v>
      </c>
      <c r="DE106" s="109">
        <v>123.07</v>
      </c>
      <c r="DF106" s="109">
        <v>123.47</v>
      </c>
      <c r="DG106" s="109">
        <v>123.59</v>
      </c>
      <c r="DH106" s="109">
        <v>123.61</v>
      </c>
      <c r="DI106" s="109">
        <v>123.68</v>
      </c>
      <c r="DJ106" s="109">
        <v>124.12</v>
      </c>
      <c r="DK106" s="109">
        <v>124.08</v>
      </c>
      <c r="DL106" s="109">
        <v>126.22</v>
      </c>
      <c r="DM106" s="109">
        <v>124.01</v>
      </c>
      <c r="DN106" s="109">
        <v>123.94</v>
      </c>
      <c r="DO106" s="109">
        <v>124.12</v>
      </c>
      <c r="DP106" s="109">
        <v>125.99</v>
      </c>
      <c r="DQ106" s="109">
        <v>127.46</v>
      </c>
      <c r="DR106" s="109">
        <v>127.46</v>
      </c>
      <c r="DS106" s="109">
        <v>127.1</v>
      </c>
      <c r="DT106" s="109">
        <v>127</v>
      </c>
      <c r="DU106" s="109">
        <v>125.99</v>
      </c>
      <c r="DV106" s="109">
        <v>125.9</v>
      </c>
      <c r="DW106" s="109">
        <v>125.73</v>
      </c>
      <c r="DX106" s="109">
        <v>126.22255086898799</v>
      </c>
      <c r="DY106" s="109">
        <v>134.69999999999999</v>
      </c>
      <c r="DZ106" s="109">
        <v>132.0473671</v>
      </c>
      <c r="EA106" s="109">
        <v>131.97520969999999</v>
      </c>
      <c r="EB106" s="109">
        <v>131.56504630000001</v>
      </c>
      <c r="EC106" s="109">
        <v>131.6607118</v>
      </c>
      <c r="ED106" s="109">
        <v>126.44776109999999</v>
      </c>
      <c r="EE106" s="109">
        <v>132.47182369999999</v>
      </c>
      <c r="EF106" s="109">
        <v>129.46052549999999</v>
      </c>
      <c r="EG106" s="109">
        <v>131.2427998</v>
      </c>
      <c r="EH106" s="109">
        <v>130.6076765</v>
      </c>
      <c r="EI106" s="109">
        <v>130.010426044464</v>
      </c>
      <c r="EJ106" s="109">
        <v>132.2437644</v>
      </c>
      <c r="EK106" s="109">
        <v>132.2193742</v>
      </c>
      <c r="EL106" s="109"/>
      <c r="EM106" s="109"/>
      <c r="EN106" s="109"/>
      <c r="EO106" s="109"/>
      <c r="EP106" s="109"/>
      <c r="EQ106" s="109"/>
      <c r="ER106" s="109"/>
      <c r="ES106" s="109"/>
      <c r="ET106" s="370"/>
      <c r="EU106" s="295">
        <f t="shared" si="168"/>
        <v>-1.8443364880493807E-4</v>
      </c>
      <c r="EV106" s="287">
        <f t="shared" si="160"/>
        <v>1.3051621548139619E-4</v>
      </c>
      <c r="EW106" s="358">
        <f t="shared" si="178"/>
        <v>2.2962217113934211</v>
      </c>
      <c r="EX106" s="155"/>
      <c r="EY106" s="155"/>
      <c r="EZ106" s="287">
        <f t="shared" si="169"/>
        <v>7.4409750591133417E-3</v>
      </c>
      <c r="FA106" s="395">
        <f t="shared" si="161"/>
        <v>5.8494278276991957E-5</v>
      </c>
      <c r="FB106" s="284">
        <f t="shared" si="170"/>
        <v>1.0355583318231765</v>
      </c>
      <c r="FC106" s="154"/>
      <c r="FD106" s="155"/>
      <c r="FE106" s="201">
        <f t="shared" si="171"/>
        <v>126.80104590574901</v>
      </c>
      <c r="FF106" s="199">
        <f t="shared" si="172"/>
        <v>130.99604051203866</v>
      </c>
      <c r="FG106" s="367">
        <f t="shared" si="173"/>
        <v>3.3083280790978442E-2</v>
      </c>
      <c r="FH106" s="196">
        <f t="shared" si="162"/>
        <v>2.5204207205789422E-4</v>
      </c>
      <c r="FI106" s="360">
        <f>FH106/$FH$111*100</f>
        <v>1.4156270498668577</v>
      </c>
      <c r="FJ106" s="267"/>
      <c r="FK106" s="267"/>
      <c r="FL106" s="6"/>
      <c r="FM106" s="290"/>
      <c r="FN106" s="266"/>
      <c r="FO106" s="267">
        <f t="shared" si="163"/>
        <v>122.37416666666667</v>
      </c>
      <c r="FP106" s="267">
        <f t="shared" si="164"/>
        <v>123.26666666666667</v>
      </c>
      <c r="FQ106" s="6">
        <f t="shared" si="174"/>
        <v>7.2932059462440524E-3</v>
      </c>
      <c r="FR106" s="268">
        <f t="shared" si="175"/>
        <v>0.61975580116891271</v>
      </c>
      <c r="FS106" s="269">
        <f t="shared" si="176"/>
        <v>19.067117678475995</v>
      </c>
      <c r="FU106" s="6">
        <f t="shared" si="165"/>
        <v>4.696081834332233E-4</v>
      </c>
      <c r="FV106" s="6">
        <f t="shared" si="166"/>
        <v>4.5843150866751253E-6</v>
      </c>
      <c r="FW106" s="80">
        <f t="shared" si="167"/>
        <v>5.8430547326702165E-3</v>
      </c>
    </row>
    <row r="107" spans="3:179" ht="15.75" thickBot="1">
      <c r="C107" s="78">
        <v>112.9</v>
      </c>
      <c r="D107" s="78">
        <v>112.9</v>
      </c>
      <c r="E107" s="78">
        <v>112.9</v>
      </c>
      <c r="F107" s="78">
        <v>112.9</v>
      </c>
      <c r="G107" s="78">
        <v>112.9</v>
      </c>
      <c r="H107" s="78">
        <v>112.9</v>
      </c>
      <c r="I107" s="78">
        <v>112.9</v>
      </c>
      <c r="J107" s="78">
        <v>112.9</v>
      </c>
      <c r="K107" s="78">
        <v>112.9</v>
      </c>
      <c r="L107" s="78">
        <v>112.9</v>
      </c>
      <c r="M107" s="78">
        <v>112.9</v>
      </c>
      <c r="N107" s="78">
        <v>112.9</v>
      </c>
      <c r="O107" s="66">
        <v>9</v>
      </c>
      <c r="P107" s="85" t="s">
        <v>9</v>
      </c>
      <c r="Q107" s="182">
        <v>9.7619999999999981E-3</v>
      </c>
      <c r="R107" s="92">
        <v>138.58725744917967</v>
      </c>
      <c r="S107" s="91">
        <v>138.58725744917967</v>
      </c>
      <c r="T107" s="91">
        <v>138.58725744917967</v>
      </c>
      <c r="U107" s="91">
        <v>138.76392559966629</v>
      </c>
      <c r="V107" s="97">
        <v>138.94373576845939</v>
      </c>
      <c r="W107" s="97">
        <v>138.94373576845939</v>
      </c>
      <c r="X107" s="97">
        <v>139.57398944068589</v>
      </c>
      <c r="Y107" s="97">
        <v>139.57398944068589</v>
      </c>
      <c r="Z107" s="97">
        <v>139.57398944068589</v>
      </c>
      <c r="AA107" s="97">
        <v>139.53516621299693</v>
      </c>
      <c r="AB107" s="97">
        <v>139.56089554216791</v>
      </c>
      <c r="AC107" s="97">
        <v>139.57775556614351</v>
      </c>
      <c r="AD107" s="92">
        <v>140.05000000000001</v>
      </c>
      <c r="AE107" s="91">
        <v>139.1</v>
      </c>
      <c r="AF107" s="91">
        <v>139.38999999999999</v>
      </c>
      <c r="AG107" s="91">
        <v>139.97999999999999</v>
      </c>
      <c r="AH107" s="97">
        <v>140.25</v>
      </c>
      <c r="AI107" s="91">
        <v>140.19999999999999</v>
      </c>
      <c r="AJ107" s="97">
        <v>140.51</v>
      </c>
      <c r="AK107" s="97">
        <v>140.54</v>
      </c>
      <c r="AL107" s="111">
        <v>140.55000000000001</v>
      </c>
      <c r="AM107" s="97">
        <v>140.28</v>
      </c>
      <c r="AN107" s="97">
        <v>140.30000000000001</v>
      </c>
      <c r="AO107" s="97">
        <v>140.46</v>
      </c>
      <c r="AP107" s="96">
        <v>139.72999999999999</v>
      </c>
      <c r="AQ107" s="91">
        <v>139.27000000000001</v>
      </c>
      <c r="AR107" s="91">
        <v>139.25</v>
      </c>
      <c r="AS107" s="91">
        <v>139.7384045879366</v>
      </c>
      <c r="AT107" s="91">
        <v>139.73470650103997</v>
      </c>
      <c r="AU107" s="91">
        <v>139.96591959631019</v>
      </c>
      <c r="AV107" s="91">
        <v>141.91999999999999</v>
      </c>
      <c r="AW107" s="91">
        <v>141.91</v>
      </c>
      <c r="AX107" s="91">
        <v>142.44</v>
      </c>
      <c r="AY107" s="91">
        <v>142.65</v>
      </c>
      <c r="AZ107" s="91">
        <v>141.88</v>
      </c>
      <c r="BA107" s="91">
        <v>142.05000000000001</v>
      </c>
      <c r="BB107" s="96">
        <v>144.97</v>
      </c>
      <c r="BC107" s="91">
        <v>145.08000000000001</v>
      </c>
      <c r="BD107" s="91">
        <v>145.80000000000001</v>
      </c>
      <c r="BE107" s="91">
        <v>144.69999999999999</v>
      </c>
      <c r="BF107" s="91">
        <v>144.6</v>
      </c>
      <c r="BG107" s="91">
        <v>144.6</v>
      </c>
      <c r="BH107" s="91">
        <v>143.88</v>
      </c>
      <c r="BI107" s="91">
        <v>143.9</v>
      </c>
      <c r="BJ107" s="91">
        <v>143.9</v>
      </c>
      <c r="BK107" s="91">
        <v>148.04900000000001</v>
      </c>
      <c r="BL107" s="91">
        <v>148.04900000000001</v>
      </c>
      <c r="BM107" s="91">
        <v>148.04900000000001</v>
      </c>
      <c r="BN107" s="96">
        <v>147.76</v>
      </c>
      <c r="BO107" s="91">
        <v>147.27000000000001</v>
      </c>
      <c r="BP107" s="91">
        <v>147.21</v>
      </c>
      <c r="BQ107" s="91">
        <v>146.44</v>
      </c>
      <c r="BR107" s="91">
        <v>146.44</v>
      </c>
      <c r="BS107" s="91">
        <v>146.44</v>
      </c>
      <c r="BT107" s="91">
        <v>146.5</v>
      </c>
      <c r="BU107" s="91">
        <v>145.61000000000001</v>
      </c>
      <c r="BV107" s="91">
        <v>145.61000000000001</v>
      </c>
      <c r="BW107" s="91">
        <v>146.03</v>
      </c>
      <c r="BX107" s="91">
        <v>146.09</v>
      </c>
      <c r="BY107" s="91">
        <v>146.09</v>
      </c>
      <c r="BZ107" s="96">
        <v>148.03</v>
      </c>
      <c r="CA107" s="91">
        <v>148.02000000000001</v>
      </c>
      <c r="CB107" s="91">
        <v>147.99</v>
      </c>
      <c r="CC107" s="91">
        <v>148.25</v>
      </c>
      <c r="CD107" s="91">
        <v>148.25</v>
      </c>
      <c r="CE107" s="91">
        <v>148.19999999999999</v>
      </c>
      <c r="CF107" s="91">
        <v>148.05000000000001</v>
      </c>
      <c r="CG107" s="91">
        <v>148.08000000000001</v>
      </c>
      <c r="CH107" s="91">
        <v>149.47999999999999</v>
      </c>
      <c r="CI107" s="91">
        <v>149.6</v>
      </c>
      <c r="CJ107" s="91">
        <v>149.6</v>
      </c>
      <c r="CK107" s="91">
        <v>149.54</v>
      </c>
      <c r="CL107" s="109">
        <v>149.51</v>
      </c>
      <c r="CM107" s="102">
        <v>149.5</v>
      </c>
      <c r="CN107" s="91">
        <v>149.5</v>
      </c>
      <c r="CO107" s="146">
        <v>149.51</v>
      </c>
      <c r="CP107" s="91">
        <v>150.18</v>
      </c>
      <c r="CQ107" s="91">
        <v>151.49</v>
      </c>
      <c r="CR107" s="146">
        <v>153.07</v>
      </c>
      <c r="CS107" s="146">
        <v>154.21</v>
      </c>
      <c r="CT107" s="146">
        <v>153.89641951527511</v>
      </c>
      <c r="CU107" s="146">
        <v>153.82</v>
      </c>
      <c r="CV107" s="146">
        <v>154.21</v>
      </c>
      <c r="CW107" s="109">
        <v>154.37</v>
      </c>
      <c r="CX107" s="109">
        <v>149.02000000000001</v>
      </c>
      <c r="CY107" s="109">
        <v>150.18</v>
      </c>
      <c r="CZ107" s="109">
        <v>150.31</v>
      </c>
      <c r="DA107" s="109">
        <v>148.9</v>
      </c>
      <c r="DB107" s="109">
        <v>148.99</v>
      </c>
      <c r="DC107" s="109">
        <v>148.66999999999999</v>
      </c>
      <c r="DD107" s="109">
        <v>149.01</v>
      </c>
      <c r="DE107" s="109">
        <v>149.04</v>
      </c>
      <c r="DF107" s="109">
        <v>149.01</v>
      </c>
      <c r="DG107" s="109">
        <v>149.56</v>
      </c>
      <c r="DH107" s="109">
        <v>149.63999999999999</v>
      </c>
      <c r="DI107" s="109">
        <v>149.71</v>
      </c>
      <c r="DJ107" s="109">
        <v>149.35</v>
      </c>
      <c r="DK107" s="109">
        <v>149.44999999999999</v>
      </c>
      <c r="DL107" s="109">
        <v>153.16</v>
      </c>
      <c r="DM107" s="109">
        <v>150.69999999999999</v>
      </c>
      <c r="DN107" s="109">
        <v>150.25</v>
      </c>
      <c r="DO107" s="109">
        <v>149.68</v>
      </c>
      <c r="DP107" s="109">
        <v>150.03</v>
      </c>
      <c r="DQ107" s="109">
        <v>150.99</v>
      </c>
      <c r="DR107" s="109">
        <v>150.97</v>
      </c>
      <c r="DS107" s="109">
        <v>151.08000000000001</v>
      </c>
      <c r="DT107" s="109">
        <v>151.38</v>
      </c>
      <c r="DU107" s="109">
        <v>151.77000000000001</v>
      </c>
      <c r="DV107" s="109">
        <v>151.91999999999999</v>
      </c>
      <c r="DW107" s="109">
        <v>151.99</v>
      </c>
      <c r="DX107" s="109">
        <v>151.861262321472</v>
      </c>
      <c r="DY107" s="109">
        <v>164.63</v>
      </c>
      <c r="DZ107" s="109">
        <v>162.3122334</v>
      </c>
      <c r="EA107" s="109">
        <v>164.85795970000001</v>
      </c>
      <c r="EB107" s="109">
        <v>165.34882780000001</v>
      </c>
      <c r="EC107" s="109">
        <v>165.08803370000001</v>
      </c>
      <c r="ED107" s="109">
        <v>158.52975850000001</v>
      </c>
      <c r="EE107" s="109">
        <v>162.63031960000001</v>
      </c>
      <c r="EF107" s="109">
        <v>169.97557879999999</v>
      </c>
      <c r="EG107" s="109">
        <v>163.80909679999999</v>
      </c>
      <c r="EH107" s="109">
        <v>167.18237400000001</v>
      </c>
      <c r="EI107" s="109">
        <v>167.26310253143299</v>
      </c>
      <c r="EJ107" s="109">
        <v>162.87301780000001</v>
      </c>
      <c r="EK107" s="109">
        <v>164.94826080000001</v>
      </c>
      <c r="EL107" s="109"/>
      <c r="EM107" s="109"/>
      <c r="EN107" s="109"/>
      <c r="EO107" s="109"/>
      <c r="EP107" s="109"/>
      <c r="EQ107" s="109"/>
      <c r="ER107" s="109"/>
      <c r="ES107" s="109"/>
      <c r="ET107" s="370"/>
      <c r="EU107" s="295">
        <f t="shared" si="168"/>
        <v>1.2741478165206654E-2</v>
      </c>
      <c r="EV107" s="287">
        <f t="shared" si="160"/>
        <v>-2.5655639834823782E-4</v>
      </c>
      <c r="EW107" s="358">
        <f t="shared" si="178"/>
        <v>-4.5136948685743565</v>
      </c>
      <c r="EX107" s="155"/>
      <c r="EY107" s="155"/>
      <c r="EZ107" s="287">
        <f t="shared" si="169"/>
        <v>6.9542169650740338E-3</v>
      </c>
      <c r="FA107" s="395">
        <f t="shared" si="161"/>
        <v>-5.4702499484244397E-5</v>
      </c>
      <c r="FB107" s="284">
        <f t="shared" si="170"/>
        <v>-0.96843025986601461</v>
      </c>
      <c r="FC107" s="154"/>
      <c r="FD107" s="155"/>
      <c r="FE107" s="201">
        <f t="shared" si="171"/>
        <v>152.21260519345603</v>
      </c>
      <c r="FF107" s="199">
        <f t="shared" si="172"/>
        <v>164.56821361928607</v>
      </c>
      <c r="FG107" s="367">
        <f t="shared" si="173"/>
        <v>8.1173358869500722E-2</v>
      </c>
      <c r="FH107" s="196">
        <f t="shared" si="162"/>
        <v>7.4234497095969733E-4</v>
      </c>
      <c r="FI107" s="360">
        <f t="shared" si="177"/>
        <v>4.1694769950224257</v>
      </c>
      <c r="FJ107" s="267"/>
      <c r="FK107" s="267"/>
      <c r="FL107" s="6"/>
      <c r="FM107" s="290"/>
      <c r="FN107" s="266"/>
      <c r="FO107" s="267">
        <f t="shared" si="163"/>
        <v>147.185</v>
      </c>
      <c r="FP107" s="267">
        <f t="shared" si="164"/>
        <v>149.92166666666665</v>
      </c>
      <c r="FQ107" s="6">
        <f t="shared" si="174"/>
        <v>1.8593380213110411E-2</v>
      </c>
      <c r="FR107" s="268">
        <f t="shared" si="175"/>
        <v>1.9003529888316537</v>
      </c>
      <c r="FS107" s="269">
        <f t="shared" si="176"/>
        <v>58.465372974897214</v>
      </c>
      <c r="FU107" s="6">
        <f t="shared" si="165"/>
        <v>1.4566227972847345E-2</v>
      </c>
      <c r="FV107" s="6">
        <f t="shared" si="166"/>
        <v>1.4219551747093575E-4</v>
      </c>
      <c r="FW107" s="80">
        <f t="shared" si="167"/>
        <v>1.6643338414547904E-2</v>
      </c>
    </row>
    <row r="108" spans="3:179" ht="15.75" thickBot="1">
      <c r="C108" s="78">
        <v>119.1</v>
      </c>
      <c r="D108" s="78">
        <v>119.1</v>
      </c>
      <c r="E108" s="78">
        <v>119.1</v>
      </c>
      <c r="F108" s="78">
        <v>119.1</v>
      </c>
      <c r="G108" s="78">
        <v>119.1</v>
      </c>
      <c r="H108" s="78">
        <v>119.1</v>
      </c>
      <c r="I108" s="78">
        <v>132.80000000000001</v>
      </c>
      <c r="J108" s="78">
        <v>132.80000000000001</v>
      </c>
      <c r="K108" s="78">
        <v>132.80000000000001</v>
      </c>
      <c r="L108" s="78">
        <v>132.80000000000001</v>
      </c>
      <c r="M108" s="78">
        <v>132.80000000000001</v>
      </c>
      <c r="N108" s="78">
        <v>132.80000000000001</v>
      </c>
      <c r="O108" s="66">
        <v>10</v>
      </c>
      <c r="P108" s="85" t="s">
        <v>10</v>
      </c>
      <c r="Q108" s="182">
        <v>3.1418999999999996E-2</v>
      </c>
      <c r="R108" s="92">
        <v>139.49951080844247</v>
      </c>
      <c r="S108" s="91">
        <v>139.49951080844247</v>
      </c>
      <c r="T108" s="91">
        <v>139.49951080844247</v>
      </c>
      <c r="U108" s="91">
        <v>139.49951080844247</v>
      </c>
      <c r="V108" s="97">
        <v>139.49951080844247</v>
      </c>
      <c r="W108" s="97">
        <v>139.49951080844247</v>
      </c>
      <c r="X108" s="97">
        <v>146.33334542103236</v>
      </c>
      <c r="Y108" s="97">
        <v>146.33334542103236</v>
      </c>
      <c r="Z108" s="97">
        <v>146.33334542103236</v>
      </c>
      <c r="AA108" s="97">
        <v>146.33334542103236</v>
      </c>
      <c r="AB108" s="97">
        <v>146.23288743322365</v>
      </c>
      <c r="AC108" s="97">
        <v>146.23288743322365</v>
      </c>
      <c r="AD108" s="92">
        <v>146.91</v>
      </c>
      <c r="AE108" s="91">
        <v>146.83000000000001</v>
      </c>
      <c r="AF108" s="91">
        <v>147.09</v>
      </c>
      <c r="AG108" s="91">
        <v>149.5</v>
      </c>
      <c r="AH108" s="97">
        <v>149.5</v>
      </c>
      <c r="AI108" s="91">
        <v>149.5</v>
      </c>
      <c r="AJ108" s="97">
        <v>150.66999999999999</v>
      </c>
      <c r="AK108" s="97">
        <v>150.63</v>
      </c>
      <c r="AL108" s="111">
        <v>150.68</v>
      </c>
      <c r="AM108" s="97">
        <v>152.84</v>
      </c>
      <c r="AN108" s="97">
        <v>153.4</v>
      </c>
      <c r="AO108" s="97">
        <v>152.61000000000001</v>
      </c>
      <c r="AP108" s="96">
        <v>152.28287365616811</v>
      </c>
      <c r="AQ108" s="91">
        <v>152.02648623416439</v>
      </c>
      <c r="AR108" s="91">
        <v>152.07776371856514</v>
      </c>
      <c r="AS108" s="91">
        <v>152.0818659173172</v>
      </c>
      <c r="AT108" s="91">
        <v>152.1</v>
      </c>
      <c r="AU108" s="91">
        <v>152.0818659173172</v>
      </c>
      <c r="AV108" s="91">
        <v>151.91999999999999</v>
      </c>
      <c r="AW108" s="91">
        <v>151.9</v>
      </c>
      <c r="AX108" s="91">
        <v>151.9</v>
      </c>
      <c r="AY108" s="91">
        <v>153.99</v>
      </c>
      <c r="AZ108" s="91">
        <v>153.97999999999999</v>
      </c>
      <c r="BA108" s="91">
        <v>154.13</v>
      </c>
      <c r="BB108" s="96">
        <v>154.13</v>
      </c>
      <c r="BC108" s="91">
        <v>154.13</v>
      </c>
      <c r="BD108" s="91">
        <v>154.13</v>
      </c>
      <c r="BE108" s="91">
        <v>154.1</v>
      </c>
      <c r="BF108" s="91">
        <v>154.1</v>
      </c>
      <c r="BG108" s="91">
        <v>154.1</v>
      </c>
      <c r="BH108" s="91">
        <v>154.1</v>
      </c>
      <c r="BI108" s="91">
        <v>154.1</v>
      </c>
      <c r="BJ108" s="91">
        <v>154.1</v>
      </c>
      <c r="BK108" s="91">
        <v>158.84299999999999</v>
      </c>
      <c r="BL108" s="91">
        <v>158.84299999999999</v>
      </c>
      <c r="BM108" s="91">
        <v>158.84299999999999</v>
      </c>
      <c r="BN108" s="96">
        <v>158.83000000000001</v>
      </c>
      <c r="BO108" s="91">
        <v>158.83000000000001</v>
      </c>
      <c r="BP108" s="91">
        <v>158.83000000000001</v>
      </c>
      <c r="BQ108" s="91">
        <v>158.83000000000001</v>
      </c>
      <c r="BR108" s="91">
        <v>158.83000000000001</v>
      </c>
      <c r="BS108" s="91">
        <v>158.83000000000001</v>
      </c>
      <c r="BT108" s="91">
        <v>158.83000000000001</v>
      </c>
      <c r="BU108" s="91">
        <v>158.83000000000001</v>
      </c>
      <c r="BV108" s="91">
        <v>158.83000000000001</v>
      </c>
      <c r="BW108" s="91">
        <v>163.6</v>
      </c>
      <c r="BX108" s="91">
        <v>163.6</v>
      </c>
      <c r="BY108" s="91">
        <v>163.6</v>
      </c>
      <c r="BZ108" s="96">
        <v>163.58000000000001</v>
      </c>
      <c r="CA108" s="91">
        <v>163.63</v>
      </c>
      <c r="CB108" s="91">
        <v>163.63</v>
      </c>
      <c r="CC108" s="91">
        <v>163.63</v>
      </c>
      <c r="CD108" s="91">
        <v>163.63</v>
      </c>
      <c r="CE108" s="91">
        <v>163.63</v>
      </c>
      <c r="CF108" s="91">
        <v>163.63999999999999</v>
      </c>
      <c r="CG108" s="91">
        <v>163.63999999999999</v>
      </c>
      <c r="CH108" s="91">
        <v>163.63999999999999</v>
      </c>
      <c r="CI108" s="91">
        <v>164.59</v>
      </c>
      <c r="CJ108" s="91">
        <v>164.59</v>
      </c>
      <c r="CK108" s="91">
        <v>164.59</v>
      </c>
      <c r="CL108" s="109">
        <v>164.59</v>
      </c>
      <c r="CM108" s="102">
        <v>164.59</v>
      </c>
      <c r="CN108" s="91">
        <v>164.59</v>
      </c>
      <c r="CO108" s="146">
        <v>164.6</v>
      </c>
      <c r="CP108" s="91">
        <v>164.59</v>
      </c>
      <c r="CQ108" s="91">
        <v>164.59</v>
      </c>
      <c r="CR108" s="146">
        <v>164.59</v>
      </c>
      <c r="CS108" s="146">
        <v>164.59</v>
      </c>
      <c r="CT108" s="146">
        <v>164.54895785500122</v>
      </c>
      <c r="CU108" s="146">
        <v>166.99</v>
      </c>
      <c r="CV108" s="146">
        <v>167.02</v>
      </c>
      <c r="CW108" s="109">
        <v>166.64</v>
      </c>
      <c r="CX108" s="109">
        <v>166.64</v>
      </c>
      <c r="CY108" s="109">
        <v>166.64</v>
      </c>
      <c r="CZ108" s="109">
        <v>166.64</v>
      </c>
      <c r="DA108" s="109">
        <v>166.81</v>
      </c>
      <c r="DB108" s="109">
        <v>166.64</v>
      </c>
      <c r="DC108" s="109">
        <v>166.64</v>
      </c>
      <c r="DD108" s="109">
        <v>167.03</v>
      </c>
      <c r="DE108" s="109">
        <v>167.03</v>
      </c>
      <c r="DF108" s="109">
        <v>167.08</v>
      </c>
      <c r="DG108" s="109">
        <v>170.6</v>
      </c>
      <c r="DH108" s="109">
        <v>170.6</v>
      </c>
      <c r="DI108" s="109">
        <v>170.6</v>
      </c>
      <c r="DJ108" s="109">
        <v>170.56</v>
      </c>
      <c r="DK108" s="109">
        <v>170.56</v>
      </c>
      <c r="DL108" s="109">
        <v>168.57</v>
      </c>
      <c r="DM108" s="109">
        <v>170.56</v>
      </c>
      <c r="DN108" s="109">
        <v>170.56</v>
      </c>
      <c r="DO108" s="109">
        <v>170.56</v>
      </c>
      <c r="DP108" s="109">
        <v>170.56</v>
      </c>
      <c r="DQ108" s="109">
        <v>170.56</v>
      </c>
      <c r="DR108" s="109">
        <v>170.56</v>
      </c>
      <c r="DS108" s="109">
        <v>173.75</v>
      </c>
      <c r="DT108" s="109">
        <v>177.02</v>
      </c>
      <c r="DU108" s="109">
        <v>177.02</v>
      </c>
      <c r="DV108" s="109">
        <v>177.02</v>
      </c>
      <c r="DW108" s="109">
        <v>177.02</v>
      </c>
      <c r="DX108" s="109">
        <v>177.01768875121999</v>
      </c>
      <c r="DY108" s="109">
        <v>174.45</v>
      </c>
      <c r="DZ108" s="109">
        <v>177.0169497</v>
      </c>
      <c r="EA108" s="109">
        <v>177.0176888</v>
      </c>
      <c r="EB108" s="109">
        <v>177.0176888</v>
      </c>
      <c r="EC108" s="109">
        <v>177.0176888</v>
      </c>
      <c r="ED108" s="109">
        <v>174.74539279999999</v>
      </c>
      <c r="EE108" s="109">
        <v>181.30236859999999</v>
      </c>
      <c r="EF108" s="109">
        <v>182.1093678</v>
      </c>
      <c r="EG108" s="109">
        <v>181.75536389999999</v>
      </c>
      <c r="EH108" s="109">
        <v>181.60537479999999</v>
      </c>
      <c r="EI108" s="109">
        <v>181.60537481307901</v>
      </c>
      <c r="EJ108" s="109">
        <v>181.60537479999999</v>
      </c>
      <c r="EK108" s="109">
        <v>178.8157344</v>
      </c>
      <c r="EL108" s="109"/>
      <c r="EM108" s="109"/>
      <c r="EN108" s="109"/>
      <c r="EO108" s="109"/>
      <c r="EP108" s="109"/>
      <c r="EQ108" s="109"/>
      <c r="ER108" s="109"/>
      <c r="ES108" s="109"/>
      <c r="ET108" s="370"/>
      <c r="EU108" s="295">
        <f t="shared" si="168"/>
        <v>-1.5361001308866529E-2</v>
      </c>
      <c r="EV108" s="287">
        <f t="shared" si="160"/>
        <v>-2.4600198203317587E-12</v>
      </c>
      <c r="EW108" s="358">
        <f t="shared" si="178"/>
        <v>-4.3280069844724405E-8</v>
      </c>
      <c r="EX108" s="155"/>
      <c r="EY108" s="155"/>
      <c r="EZ108" s="287">
        <f t="shared" si="169"/>
        <v>-1.6173550188138375E-2</v>
      </c>
      <c r="FA108" s="395">
        <f t="shared" si="161"/>
        <v>-2.8210314146572544E-5</v>
      </c>
      <c r="FB108" s="284">
        <f t="shared" si="170"/>
        <v>-0.49942364823267132</v>
      </c>
      <c r="FC108" s="154"/>
      <c r="FD108" s="155"/>
      <c r="FE108" s="201">
        <f t="shared" si="171"/>
        <v>173.84147406260163</v>
      </c>
      <c r="FF108" s="199">
        <f t="shared" si="172"/>
        <v>179.30119733442322</v>
      </c>
      <c r="FG108" s="367">
        <f t="shared" si="173"/>
        <v>3.1406333277267828E-2</v>
      </c>
      <c r="FH108" s="196">
        <f t="shared" si="162"/>
        <v>1.0557614991354601E-3</v>
      </c>
      <c r="FI108" s="360">
        <f>FH108/$FH$111*100</f>
        <v>5.9298216531121044</v>
      </c>
      <c r="FJ108" s="267"/>
      <c r="FK108" s="267"/>
      <c r="FL108" s="6"/>
      <c r="FM108" s="290"/>
      <c r="FN108" s="266"/>
      <c r="FO108" s="267">
        <f t="shared" si="163"/>
        <v>162.81916666666669</v>
      </c>
      <c r="FP108" s="267">
        <f t="shared" si="164"/>
        <v>164.43249999999998</v>
      </c>
      <c r="FQ108" s="6">
        <f t="shared" si="174"/>
        <v>9.9087433400038005E-3</v>
      </c>
      <c r="FR108" s="268">
        <f t="shared" si="175"/>
        <v>1.1203055378739335</v>
      </c>
      <c r="FS108" s="269">
        <f t="shared" si="176"/>
        <v>34.466797222715719</v>
      </c>
      <c r="FU108" s="6">
        <f t="shared" si="165"/>
        <v>2.4033078681643616E-2</v>
      </c>
      <c r="FV108" s="6">
        <f t="shared" si="166"/>
        <v>7.550952990985607E-4</v>
      </c>
      <c r="FW108" s="80">
        <f t="shared" si="167"/>
        <v>1.1913679695436219E-2</v>
      </c>
    </row>
    <row r="109" spans="3:179" ht="15.75" thickBot="1">
      <c r="C109" s="78">
        <v>127.8</v>
      </c>
      <c r="D109" s="78">
        <v>127.8</v>
      </c>
      <c r="E109" s="78">
        <v>127.8</v>
      </c>
      <c r="F109" s="78">
        <v>127.8</v>
      </c>
      <c r="G109" s="78">
        <v>127.8</v>
      </c>
      <c r="H109" s="78">
        <v>127.8</v>
      </c>
      <c r="I109" s="78">
        <v>127.8</v>
      </c>
      <c r="J109" s="78">
        <v>127.8</v>
      </c>
      <c r="K109" s="78">
        <v>127.8</v>
      </c>
      <c r="L109" s="78">
        <v>127.8</v>
      </c>
      <c r="M109" s="78">
        <v>127.8</v>
      </c>
      <c r="N109" s="78">
        <v>127.8</v>
      </c>
      <c r="O109" s="66">
        <v>11</v>
      </c>
      <c r="P109" s="85" t="s">
        <v>11</v>
      </c>
      <c r="Q109" s="182">
        <v>6.9944999999999993E-2</v>
      </c>
      <c r="R109" s="92">
        <v>145.12807593494284</v>
      </c>
      <c r="S109" s="91">
        <v>145.15943149268398</v>
      </c>
      <c r="T109" s="91">
        <v>145.32912547108867</v>
      </c>
      <c r="U109" s="91">
        <v>143.85614563897809</v>
      </c>
      <c r="V109" s="97">
        <v>141.59047895782209</v>
      </c>
      <c r="W109" s="97">
        <v>142.15687844347997</v>
      </c>
      <c r="X109" s="97">
        <v>143.10547489975377</v>
      </c>
      <c r="Y109" s="97">
        <v>143.27530868442565</v>
      </c>
      <c r="Z109" s="97">
        <v>145.76598863746153</v>
      </c>
      <c r="AA109" s="97">
        <v>143.45212241948968</v>
      </c>
      <c r="AB109" s="97">
        <v>144.77973015616072</v>
      </c>
      <c r="AC109" s="97">
        <v>142.55166489827366</v>
      </c>
      <c r="AD109" s="92">
        <v>139.29</v>
      </c>
      <c r="AE109" s="91">
        <v>140.01</v>
      </c>
      <c r="AF109" s="91">
        <v>141.24</v>
      </c>
      <c r="AG109" s="91">
        <v>141.68</v>
      </c>
      <c r="AH109" s="97">
        <v>141.01</v>
      </c>
      <c r="AI109" s="91">
        <v>141.16999999999999</v>
      </c>
      <c r="AJ109" s="97">
        <v>141.13</v>
      </c>
      <c r="AK109" s="97">
        <v>141.13999999999999</v>
      </c>
      <c r="AL109" s="111">
        <v>141.51</v>
      </c>
      <c r="AM109" s="97">
        <v>141.93</v>
      </c>
      <c r="AN109" s="97">
        <v>142.9</v>
      </c>
      <c r="AO109" s="97">
        <v>142.9</v>
      </c>
      <c r="AP109" s="96">
        <v>141.63999999999999</v>
      </c>
      <c r="AQ109" s="91">
        <v>140.76</v>
      </c>
      <c r="AR109" s="91">
        <v>140.71</v>
      </c>
      <c r="AS109" s="91">
        <v>142.97836454309717</v>
      </c>
      <c r="AT109" s="91">
        <v>143.18544486575186</v>
      </c>
      <c r="AU109" s="91">
        <v>143.13896661692013</v>
      </c>
      <c r="AV109" s="91">
        <v>143.44999999999999</v>
      </c>
      <c r="AW109" s="91">
        <v>142.83000000000001</v>
      </c>
      <c r="AX109" s="91">
        <v>142.46</v>
      </c>
      <c r="AY109" s="91">
        <v>143.19999999999999</v>
      </c>
      <c r="AZ109" s="91">
        <v>142.77000000000001</v>
      </c>
      <c r="BA109" s="91">
        <v>142.63</v>
      </c>
      <c r="BB109" s="96">
        <v>140.5</v>
      </c>
      <c r="BC109" s="91">
        <v>140.13999999999999</v>
      </c>
      <c r="BD109" s="91">
        <v>140.5</v>
      </c>
      <c r="BE109" s="91">
        <v>140.80000000000001</v>
      </c>
      <c r="BF109" s="91">
        <v>141.19999999999999</v>
      </c>
      <c r="BG109" s="91">
        <v>141</v>
      </c>
      <c r="BH109" s="91">
        <v>141.22</v>
      </c>
      <c r="BI109" s="91">
        <v>141.30000000000001</v>
      </c>
      <c r="BJ109" s="91">
        <v>141.5</v>
      </c>
      <c r="BK109" s="91">
        <v>147.06200000000004</v>
      </c>
      <c r="BL109" s="91">
        <v>147.06200000000004</v>
      </c>
      <c r="BM109" s="91">
        <v>147.08100000000002</v>
      </c>
      <c r="BN109" s="96">
        <v>147.05000000000001</v>
      </c>
      <c r="BO109" s="91">
        <v>147.13</v>
      </c>
      <c r="BP109" s="91">
        <v>146.81</v>
      </c>
      <c r="BQ109" s="91">
        <v>146.35</v>
      </c>
      <c r="BR109" s="91">
        <v>146</v>
      </c>
      <c r="BS109" s="91">
        <v>146.22</v>
      </c>
      <c r="BT109" s="91">
        <v>145.13999999999999</v>
      </c>
      <c r="BU109" s="91">
        <v>145.12</v>
      </c>
      <c r="BV109" s="91">
        <v>145.11000000000001</v>
      </c>
      <c r="BW109" s="91">
        <v>145.02000000000001</v>
      </c>
      <c r="BX109" s="91">
        <v>144.72999999999999</v>
      </c>
      <c r="BY109" s="91">
        <v>144.65</v>
      </c>
      <c r="BZ109" s="96">
        <v>143.97</v>
      </c>
      <c r="CA109" s="91">
        <v>144.43</v>
      </c>
      <c r="CB109" s="91">
        <v>145.16999999999999</v>
      </c>
      <c r="CC109" s="91">
        <v>145.5</v>
      </c>
      <c r="CD109" s="91">
        <v>146.16999999999999</v>
      </c>
      <c r="CE109" s="91">
        <v>146.16999999999999</v>
      </c>
      <c r="CF109" s="91">
        <v>146.11000000000001</v>
      </c>
      <c r="CG109" s="91">
        <v>146.11000000000001</v>
      </c>
      <c r="CH109" s="91">
        <v>148.04</v>
      </c>
      <c r="CI109" s="91">
        <v>148.15</v>
      </c>
      <c r="CJ109" s="91">
        <v>148.6</v>
      </c>
      <c r="CK109" s="91">
        <v>148.78</v>
      </c>
      <c r="CL109" s="109">
        <v>148.53</v>
      </c>
      <c r="CM109" s="102">
        <v>148.58000000000001</v>
      </c>
      <c r="CN109" s="91">
        <v>148.65</v>
      </c>
      <c r="CO109" s="146">
        <v>148.77000000000001</v>
      </c>
      <c r="CP109" s="91">
        <v>149.16</v>
      </c>
      <c r="CQ109" s="91">
        <v>149.27000000000001</v>
      </c>
      <c r="CR109" s="146">
        <v>148.44</v>
      </c>
      <c r="CS109" s="146">
        <v>148.41</v>
      </c>
      <c r="CT109" s="146">
        <v>148.36868940938925</v>
      </c>
      <c r="CU109" s="146">
        <v>148.93</v>
      </c>
      <c r="CV109" s="146">
        <v>148.9</v>
      </c>
      <c r="CW109" s="109">
        <v>149.26</v>
      </c>
      <c r="CX109" s="109">
        <v>150.03</v>
      </c>
      <c r="CY109" s="109">
        <v>149.91</v>
      </c>
      <c r="CZ109" s="109">
        <v>149.59</v>
      </c>
      <c r="DA109" s="109">
        <v>148.58000000000001</v>
      </c>
      <c r="DB109" s="109">
        <v>148.63999999999999</v>
      </c>
      <c r="DC109" s="109">
        <v>148.58000000000001</v>
      </c>
      <c r="DD109" s="109">
        <v>148.41999999999999</v>
      </c>
      <c r="DE109" s="109">
        <v>148.43</v>
      </c>
      <c r="DF109" s="109">
        <v>148.43</v>
      </c>
      <c r="DG109" s="109">
        <v>148.41999999999999</v>
      </c>
      <c r="DH109" s="109">
        <v>149.43</v>
      </c>
      <c r="DI109" s="109">
        <v>149.46</v>
      </c>
      <c r="DJ109" s="109">
        <v>149.6</v>
      </c>
      <c r="DK109" s="109">
        <v>150.49</v>
      </c>
      <c r="DL109" s="109">
        <v>155.25</v>
      </c>
      <c r="DM109" s="109">
        <v>149.72</v>
      </c>
      <c r="DN109" s="109">
        <v>149.94999999999999</v>
      </c>
      <c r="DO109" s="109">
        <v>150.4</v>
      </c>
      <c r="DP109" s="109">
        <v>150.37</v>
      </c>
      <c r="DQ109" s="109">
        <v>150.91</v>
      </c>
      <c r="DR109" s="109">
        <v>150.85</v>
      </c>
      <c r="DS109" s="109">
        <v>151.24</v>
      </c>
      <c r="DT109" s="109">
        <v>151.36000000000001</v>
      </c>
      <c r="DU109" s="109">
        <v>151.94</v>
      </c>
      <c r="DV109" s="109">
        <v>155.61000000000001</v>
      </c>
      <c r="DW109" s="109">
        <v>156.53</v>
      </c>
      <c r="DX109" s="109">
        <v>156.837582588195</v>
      </c>
      <c r="DY109" s="109">
        <v>163.84</v>
      </c>
      <c r="DZ109" s="109">
        <v>156.8280101</v>
      </c>
      <c r="EA109" s="109">
        <v>156.82061909999999</v>
      </c>
      <c r="EB109" s="109">
        <v>153.33566669999999</v>
      </c>
      <c r="EC109" s="109">
        <v>154.4353127</v>
      </c>
      <c r="ED109" s="109">
        <v>150.96447470000001</v>
      </c>
      <c r="EE109" s="109">
        <v>154.63205579999999</v>
      </c>
      <c r="EF109" s="109">
        <v>155.8235407</v>
      </c>
      <c r="EG109" s="109">
        <v>156.49293660000001</v>
      </c>
      <c r="EH109" s="109">
        <v>156.79632430000001</v>
      </c>
      <c r="EI109" s="109">
        <v>155.76689243316599</v>
      </c>
      <c r="EJ109" s="109">
        <v>156.02597</v>
      </c>
      <c r="EK109" s="109">
        <v>162.38895650000001</v>
      </c>
      <c r="EL109" s="109"/>
      <c r="EM109" s="109"/>
      <c r="EN109" s="109"/>
      <c r="EO109" s="109"/>
      <c r="EP109" s="109"/>
      <c r="EQ109" s="109"/>
      <c r="ER109" s="109"/>
      <c r="ES109" s="109"/>
      <c r="ET109" s="370"/>
      <c r="EU109" s="295">
        <f t="shared" si="168"/>
        <v>4.0781585911627394E-2</v>
      </c>
      <c r="EV109" s="287">
        <f t="shared" si="160"/>
        <v>1.084819863010468E-4</v>
      </c>
      <c r="EW109" s="388">
        <f t="shared" si="178"/>
        <v>1.9085650876465534</v>
      </c>
      <c r="EX109" s="155"/>
      <c r="EY109" s="155"/>
      <c r="EZ109" s="287">
        <f t="shared" si="169"/>
        <v>3.7675949011490406E-2</v>
      </c>
      <c r="FA109" s="395">
        <f t="shared" si="161"/>
        <v>-1.9552322775248169E-4</v>
      </c>
      <c r="FB109" s="284">
        <f t="shared" si="170"/>
        <v>-3.4614617622128079</v>
      </c>
      <c r="FC109" s="154"/>
      <c r="FD109" s="155"/>
      <c r="FE109" s="201">
        <f t="shared" si="171"/>
        <v>153.31979854901627</v>
      </c>
      <c r="FF109" s="199">
        <f t="shared" si="172"/>
        <v>155.85922996943049</v>
      </c>
      <c r="FG109" s="366">
        <f t="shared" si="173"/>
        <v>1.656297128255324E-2</v>
      </c>
      <c r="FH109" s="196">
        <f t="shared" si="162"/>
        <v>1.0931908665350262E-3</v>
      </c>
      <c r="FI109" s="359">
        <f>FH109/$FH$111*100</f>
        <v>6.1400485589520928</v>
      </c>
      <c r="FJ109" s="267"/>
      <c r="FK109" s="267"/>
      <c r="FL109" s="6"/>
      <c r="FM109" s="290"/>
      <c r="FN109" s="266"/>
      <c r="FO109" s="267">
        <f t="shared" si="163"/>
        <v>145.17916666666667</v>
      </c>
      <c r="FP109" s="267">
        <f t="shared" si="164"/>
        <v>148.42333333333335</v>
      </c>
      <c r="FQ109" s="6">
        <f t="shared" si="174"/>
        <v>2.2345951841115985E-2</v>
      </c>
      <c r="FR109" s="268">
        <f t="shared" si="175"/>
        <v>2.2527631502806589</v>
      </c>
      <c r="FS109" s="269">
        <f t="shared" si="176"/>
        <v>69.307459497952678</v>
      </c>
      <c r="FU109" s="6">
        <f t="shared" si="165"/>
        <v>4.498865279849662E-3</v>
      </c>
      <c r="FV109" s="6">
        <f t="shared" si="166"/>
        <v>3.1467313199908458E-4</v>
      </c>
      <c r="FW109" s="80">
        <f t="shared" si="167"/>
        <v>2.1577321127051574E-2</v>
      </c>
    </row>
    <row r="110" spans="3:179" ht="15.75" thickBot="1">
      <c r="C110" s="78">
        <v>119.1</v>
      </c>
      <c r="D110" s="78">
        <v>119.1</v>
      </c>
      <c r="E110" s="78">
        <v>119.1</v>
      </c>
      <c r="F110" s="78">
        <v>119.1</v>
      </c>
      <c r="G110" s="78">
        <v>119.1</v>
      </c>
      <c r="H110" s="78">
        <v>119.1</v>
      </c>
      <c r="I110" s="78">
        <v>119.1</v>
      </c>
      <c r="J110" s="78">
        <v>119.1</v>
      </c>
      <c r="K110" s="78">
        <v>119.1</v>
      </c>
      <c r="L110" s="78">
        <v>119.1</v>
      </c>
      <c r="M110" s="78">
        <v>119.1</v>
      </c>
      <c r="N110" s="78">
        <v>119.1</v>
      </c>
      <c r="O110" s="66">
        <v>12</v>
      </c>
      <c r="P110" s="85" t="s">
        <v>12</v>
      </c>
      <c r="Q110" s="182">
        <v>7.1949999999999991E-3</v>
      </c>
      <c r="R110" s="92">
        <v>125.82463024798076</v>
      </c>
      <c r="S110" s="91">
        <v>125.82463024798076</v>
      </c>
      <c r="T110" s="91">
        <v>125.82463024798076</v>
      </c>
      <c r="U110" s="91">
        <v>126.2826669168725</v>
      </c>
      <c r="V110" s="97">
        <v>126.36942366453133</v>
      </c>
      <c r="W110" s="97">
        <v>126.3526536094343</v>
      </c>
      <c r="X110" s="97">
        <v>126.41868742370724</v>
      </c>
      <c r="Y110" s="97">
        <v>125.39611700868568</v>
      </c>
      <c r="Z110" s="97">
        <v>125.40559403240609</v>
      </c>
      <c r="AA110" s="97">
        <v>125.69915431576837</v>
      </c>
      <c r="AB110" s="97">
        <v>125.519002788644</v>
      </c>
      <c r="AC110" s="97">
        <v>126.39453696788311</v>
      </c>
      <c r="AD110" s="92">
        <v>124.57</v>
      </c>
      <c r="AE110" s="91">
        <v>124.18</v>
      </c>
      <c r="AF110" s="91">
        <v>124.77</v>
      </c>
      <c r="AG110" s="91">
        <v>124.34</v>
      </c>
      <c r="AH110" s="97">
        <v>124.87</v>
      </c>
      <c r="AI110" s="91">
        <v>124.84</v>
      </c>
      <c r="AJ110" s="97">
        <v>124.56</v>
      </c>
      <c r="AK110" s="97">
        <v>124.58</v>
      </c>
      <c r="AL110" s="111">
        <v>124.59</v>
      </c>
      <c r="AM110" s="97">
        <v>125</v>
      </c>
      <c r="AN110" s="97">
        <v>125</v>
      </c>
      <c r="AO110" s="97">
        <v>125.12</v>
      </c>
      <c r="AP110" s="96">
        <v>125.75</v>
      </c>
      <c r="AQ110" s="91">
        <v>125.3</v>
      </c>
      <c r="AR110" s="91">
        <v>125.7</v>
      </c>
      <c r="AS110" s="91">
        <v>128.19715178547312</v>
      </c>
      <c r="AT110" s="91">
        <v>128.54058976661895</v>
      </c>
      <c r="AU110" s="91">
        <v>129.22308858485727</v>
      </c>
      <c r="AV110" s="91">
        <v>130.29</v>
      </c>
      <c r="AW110" s="91">
        <v>129.94</v>
      </c>
      <c r="AX110" s="91">
        <v>130.59</v>
      </c>
      <c r="AY110" s="91">
        <v>131.99</v>
      </c>
      <c r="AZ110" s="91">
        <v>132.05000000000001</v>
      </c>
      <c r="BA110" s="91">
        <v>132.78</v>
      </c>
      <c r="BB110" s="96">
        <v>132.31</v>
      </c>
      <c r="BC110" s="91">
        <v>132.32</v>
      </c>
      <c r="BD110" s="91">
        <v>133.84</v>
      </c>
      <c r="BE110" s="91">
        <v>133.1</v>
      </c>
      <c r="BF110" s="91">
        <v>133.1</v>
      </c>
      <c r="BG110" s="91">
        <v>133.19999999999999</v>
      </c>
      <c r="BH110" s="91">
        <v>133.85</v>
      </c>
      <c r="BI110" s="91">
        <v>133.80000000000001</v>
      </c>
      <c r="BJ110" s="91">
        <v>133.80000000000001</v>
      </c>
      <c r="BK110" s="91">
        <v>136.029</v>
      </c>
      <c r="BL110" s="91">
        <v>137.399</v>
      </c>
      <c r="BM110" s="91">
        <v>138.35800000000003</v>
      </c>
      <c r="BN110" s="96">
        <v>141.69999999999999</v>
      </c>
      <c r="BO110" s="91">
        <v>142.41999999999999</v>
      </c>
      <c r="BP110" s="91">
        <v>142.54</v>
      </c>
      <c r="BQ110" s="91">
        <v>143.07</v>
      </c>
      <c r="BR110" s="91">
        <v>143.13</v>
      </c>
      <c r="BS110" s="91">
        <v>143.29</v>
      </c>
      <c r="BT110" s="91">
        <v>143.36000000000001</v>
      </c>
      <c r="BU110" s="91">
        <v>143.31</v>
      </c>
      <c r="BV110" s="91">
        <v>143.28</v>
      </c>
      <c r="BW110" s="91">
        <v>143.66999999999999</v>
      </c>
      <c r="BX110" s="91">
        <v>143.51</v>
      </c>
      <c r="BY110" s="91">
        <v>143.51</v>
      </c>
      <c r="BZ110" s="96">
        <v>143.44999999999999</v>
      </c>
      <c r="CA110" s="91">
        <v>143.41999999999999</v>
      </c>
      <c r="CB110" s="91">
        <v>143.44</v>
      </c>
      <c r="CC110" s="91">
        <v>144.13999999999999</v>
      </c>
      <c r="CD110" s="91">
        <v>144.16</v>
      </c>
      <c r="CE110" s="91">
        <v>144.16</v>
      </c>
      <c r="CF110" s="91">
        <v>144.12</v>
      </c>
      <c r="CG110" s="91">
        <v>144.12</v>
      </c>
      <c r="CH110" s="91">
        <v>144.87</v>
      </c>
      <c r="CI110" s="91">
        <v>145.16999999999999</v>
      </c>
      <c r="CJ110" s="91">
        <v>145.16999999999999</v>
      </c>
      <c r="CK110" s="91">
        <v>145.32</v>
      </c>
      <c r="CL110" s="109">
        <v>145.94999999999999</v>
      </c>
      <c r="CM110" s="102">
        <v>145.88999999999999</v>
      </c>
      <c r="CN110" s="91">
        <v>145.88999999999999</v>
      </c>
      <c r="CO110" s="146">
        <v>146.15</v>
      </c>
      <c r="CP110" s="91">
        <v>146.75</v>
      </c>
      <c r="CQ110" s="91">
        <v>146.61000000000001</v>
      </c>
      <c r="CR110" s="146">
        <v>147.05000000000001</v>
      </c>
      <c r="CS110" s="146">
        <v>146.63999999999999</v>
      </c>
      <c r="CT110" s="146">
        <v>146.59712214013672</v>
      </c>
      <c r="CU110" s="146">
        <v>146.58000000000001</v>
      </c>
      <c r="CV110" s="146">
        <v>146.79</v>
      </c>
      <c r="CW110" s="109">
        <v>146.86000000000001</v>
      </c>
      <c r="CX110" s="109">
        <v>146.11000000000001</v>
      </c>
      <c r="CY110" s="109">
        <v>147.15</v>
      </c>
      <c r="CZ110" s="109">
        <v>147.28</v>
      </c>
      <c r="DA110" s="109">
        <v>147.5</v>
      </c>
      <c r="DB110" s="109">
        <v>147.57</v>
      </c>
      <c r="DC110" s="109">
        <v>147.65</v>
      </c>
      <c r="DD110" s="109">
        <v>148.01</v>
      </c>
      <c r="DE110" s="109">
        <v>148.04</v>
      </c>
      <c r="DF110" s="109">
        <v>148.18</v>
      </c>
      <c r="DG110" s="109">
        <v>148.21</v>
      </c>
      <c r="DH110" s="109">
        <v>148.51</v>
      </c>
      <c r="DI110" s="109">
        <v>148.59</v>
      </c>
      <c r="DJ110" s="109">
        <v>147.71</v>
      </c>
      <c r="DK110" s="109">
        <v>147.80000000000001</v>
      </c>
      <c r="DL110" s="109">
        <v>147.01</v>
      </c>
      <c r="DM110" s="109">
        <v>147.58000000000001</v>
      </c>
      <c r="DN110" s="109">
        <v>147.71</v>
      </c>
      <c r="DO110" s="109">
        <v>147.66999999999999</v>
      </c>
      <c r="DP110" s="109">
        <v>148.15</v>
      </c>
      <c r="DQ110" s="109">
        <v>149.69</v>
      </c>
      <c r="DR110" s="109">
        <v>149.80000000000001</v>
      </c>
      <c r="DS110" s="109">
        <v>149.87</v>
      </c>
      <c r="DT110" s="109">
        <v>150.25</v>
      </c>
      <c r="DU110" s="109">
        <v>149.35</v>
      </c>
      <c r="DV110" s="109">
        <v>150.36000000000001</v>
      </c>
      <c r="DW110" s="109">
        <v>149.9</v>
      </c>
      <c r="DX110" s="109">
        <v>150.09285211563099</v>
      </c>
      <c r="DY110" s="109">
        <v>150.74</v>
      </c>
      <c r="DZ110" s="109">
        <v>151.85642240000001</v>
      </c>
      <c r="EA110" s="109">
        <v>151.04204419999999</v>
      </c>
      <c r="EB110" s="109">
        <v>151.21461149999999</v>
      </c>
      <c r="EC110" s="109">
        <v>151.53008700000001</v>
      </c>
      <c r="ED110" s="109">
        <v>149.0532279</v>
      </c>
      <c r="EE110" s="109">
        <v>154.50646879999999</v>
      </c>
      <c r="EF110" s="109">
        <v>154.6610475</v>
      </c>
      <c r="EG110" s="109">
        <v>154.97974160000001</v>
      </c>
      <c r="EH110" s="109">
        <v>154.74888089999999</v>
      </c>
      <c r="EI110" s="109">
        <v>155.856645107269</v>
      </c>
      <c r="EJ110" s="109">
        <v>155.38021330000001</v>
      </c>
      <c r="EK110" s="109">
        <v>154.29142709999999</v>
      </c>
      <c r="EL110" s="109"/>
      <c r="EM110" s="109"/>
      <c r="EN110" s="109"/>
      <c r="EO110" s="109"/>
      <c r="EP110" s="109"/>
      <c r="EQ110" s="109"/>
      <c r="ER110" s="109"/>
      <c r="ES110" s="109"/>
      <c r="ET110" s="370"/>
      <c r="EU110" s="295">
        <f t="shared" si="168"/>
        <v>-7.0072384177890523E-3</v>
      </c>
      <c r="EV110" s="287">
        <f t="shared" si="160"/>
        <v>-2.0521197045765872E-5</v>
      </c>
      <c r="EW110" s="358">
        <f>EV110/$EV$111*100</f>
        <v>-0.36103727055269086</v>
      </c>
      <c r="EX110" s="155"/>
      <c r="EY110" s="155"/>
      <c r="EZ110" s="287">
        <f t="shared" si="169"/>
        <v>-4.4413191872298974E-3</v>
      </c>
      <c r="FA110" s="395">
        <f t="shared" si="161"/>
        <v>1.7248784433688844E-5</v>
      </c>
      <c r="FB110" s="284">
        <f t="shared" si="170"/>
        <v>0.3053652931581558</v>
      </c>
      <c r="FC110" s="154"/>
      <c r="FD110" s="155"/>
      <c r="FE110" s="201">
        <f t="shared" si="171"/>
        <v>149.46523767630259</v>
      </c>
      <c r="FF110" s="199">
        <f t="shared" si="172"/>
        <v>153.26006810893909</v>
      </c>
      <c r="FG110" s="367">
        <f t="shared" si="173"/>
        <v>2.5389384793639946E-2</v>
      </c>
      <c r="FH110" s="196">
        <f t="shared" si="162"/>
        <v>1.6804515834532147E-4</v>
      </c>
      <c r="FI110" s="360">
        <f>FH110/$FH$111*100</f>
        <v>0.9438474688390639</v>
      </c>
      <c r="FJ110" s="267"/>
      <c r="FK110" s="267"/>
      <c r="FL110" s="6"/>
      <c r="FM110" s="290"/>
      <c r="FN110" s="266"/>
      <c r="FO110" s="267">
        <f t="shared" si="163"/>
        <v>143.68083333333334</v>
      </c>
      <c r="FP110" s="267">
        <f t="shared" si="164"/>
        <v>145.74499999999998</v>
      </c>
      <c r="FQ110" s="6">
        <f t="shared" si="174"/>
        <v>1.4366332786210023E-2</v>
      </c>
      <c r="FR110" s="268">
        <f t="shared" si="175"/>
        <v>1.4333661246455436</v>
      </c>
      <c r="FS110" s="269">
        <f t="shared" si="176"/>
        <v>44.098273099518615</v>
      </c>
      <c r="FU110" s="6">
        <f t="shared" si="165"/>
        <v>8.5916157479948296E-3</v>
      </c>
      <c r="FV110" s="6">
        <f t="shared" si="166"/>
        <v>6.1816675306822797E-5</v>
      </c>
      <c r="FW110" s="80">
        <f t="shared" si="167"/>
        <v>1.3113536535125148E-2</v>
      </c>
    </row>
    <row r="111" spans="3:179" ht="15.75" thickBot="1">
      <c r="C111" s="28">
        <v>131.19999999999999</v>
      </c>
      <c r="D111" s="28">
        <v>131.5</v>
      </c>
      <c r="E111" s="28">
        <v>131.19999999999999</v>
      </c>
      <c r="F111" s="28">
        <v>132.1</v>
      </c>
      <c r="G111" s="28">
        <v>132.19999999999999</v>
      </c>
      <c r="H111" s="28">
        <v>132.4</v>
      </c>
      <c r="I111" s="28">
        <v>132</v>
      </c>
      <c r="J111" s="28">
        <v>132.5</v>
      </c>
      <c r="K111" s="28">
        <v>132.4</v>
      </c>
      <c r="L111" s="28">
        <v>132.30000000000001</v>
      </c>
      <c r="M111" s="28">
        <v>132.4</v>
      </c>
      <c r="N111" s="28">
        <v>132.4</v>
      </c>
      <c r="O111" s="66"/>
      <c r="P111" s="57" t="s">
        <v>35</v>
      </c>
      <c r="Q111" s="73">
        <f>SUM(Q99:Q110)</f>
        <v>0.99999999999999978</v>
      </c>
      <c r="R111" s="49">
        <v>134.43708483754781</v>
      </c>
      <c r="S111" s="49">
        <v>134.708002505644</v>
      </c>
      <c r="T111" s="49">
        <v>133.80557901335135</v>
      </c>
      <c r="U111" s="49">
        <v>133.34594166090051</v>
      </c>
      <c r="V111" s="49">
        <v>132.86611290200136</v>
      </c>
      <c r="W111" s="49">
        <v>132.70892528445896</v>
      </c>
      <c r="X111" s="49">
        <v>133.56130819092624</v>
      </c>
      <c r="Y111" s="49">
        <v>133.78843805824351</v>
      </c>
      <c r="Z111" s="49">
        <v>134.41483706189365</v>
      </c>
      <c r="AA111" s="49">
        <v>134.67324530905546</v>
      </c>
      <c r="AB111" s="49">
        <v>133.73402344591514</v>
      </c>
      <c r="AC111" s="49">
        <v>135.06392136881988</v>
      </c>
      <c r="AD111" s="49">
        <v>134.62</v>
      </c>
      <c r="AE111" s="49">
        <v>135.34</v>
      </c>
      <c r="AF111" s="49">
        <v>135.58000000000001</v>
      </c>
      <c r="AG111" s="49">
        <v>135.28</v>
      </c>
      <c r="AH111" s="49">
        <v>135.09</v>
      </c>
      <c r="AI111" s="49">
        <v>135.05000000000001</v>
      </c>
      <c r="AJ111" s="49">
        <v>134.82</v>
      </c>
      <c r="AK111" s="49">
        <v>134.4</v>
      </c>
      <c r="AL111" s="49">
        <v>134.63</v>
      </c>
      <c r="AM111" s="49">
        <v>134.76</v>
      </c>
      <c r="AN111" s="49">
        <v>134.76</v>
      </c>
      <c r="AO111" s="49">
        <v>134.76</v>
      </c>
      <c r="AP111" s="75">
        <v>134.82555705557894</v>
      </c>
      <c r="AQ111" s="75">
        <v>134.3255639191739</v>
      </c>
      <c r="AR111" s="75">
        <v>133.95968177911809</v>
      </c>
      <c r="AS111" s="75">
        <v>136.16016750708738</v>
      </c>
      <c r="AT111" s="75">
        <v>136.87752098885917</v>
      </c>
      <c r="AU111" s="75">
        <v>137.18735188002765</v>
      </c>
      <c r="AV111" s="75">
        <v>137.69999999999999</v>
      </c>
      <c r="AW111" s="75">
        <v>137.19999999999999</v>
      </c>
      <c r="AX111" s="75">
        <v>137.69999999999999</v>
      </c>
      <c r="AY111" s="75">
        <v>138.37</v>
      </c>
      <c r="AZ111" s="75">
        <v>138.36000000000001</v>
      </c>
      <c r="BA111" s="75">
        <v>138.28</v>
      </c>
      <c r="BB111" s="75">
        <v>137.69999999999999</v>
      </c>
      <c r="BC111" s="75">
        <v>138</v>
      </c>
      <c r="BD111" s="75">
        <v>137.80000000000001</v>
      </c>
      <c r="BE111" s="75">
        <v>136.6</v>
      </c>
      <c r="BF111" s="75">
        <v>136.80000000000001</v>
      </c>
      <c r="BG111" s="75">
        <v>136.30000000000001</v>
      </c>
      <c r="BH111" s="75">
        <v>135.80000000000001</v>
      </c>
      <c r="BI111" s="75">
        <v>136.6</v>
      </c>
      <c r="BJ111" s="75">
        <v>136.69999999999999</v>
      </c>
      <c r="BK111" s="75">
        <v>141.73230485107595</v>
      </c>
      <c r="BL111" s="75">
        <v>143.08496601796423</v>
      </c>
      <c r="BM111" s="75">
        <v>144.15494548006964</v>
      </c>
      <c r="BN111" s="75">
        <v>144.93</v>
      </c>
      <c r="BO111" s="75">
        <v>145.13999999999999</v>
      </c>
      <c r="BP111" s="75">
        <v>145.38</v>
      </c>
      <c r="BQ111" s="75">
        <v>145.12</v>
      </c>
      <c r="BR111" s="75">
        <v>146.27000000000001</v>
      </c>
      <c r="BS111" s="75">
        <v>146.6</v>
      </c>
      <c r="BT111" s="75">
        <v>145.66999999999999</v>
      </c>
      <c r="BU111" s="75">
        <v>145.21</v>
      </c>
      <c r="BV111" s="75">
        <v>144.85</v>
      </c>
      <c r="BW111" s="75">
        <v>144.03</v>
      </c>
      <c r="BX111" s="75">
        <v>144.03</v>
      </c>
      <c r="BY111" s="75">
        <v>143.28</v>
      </c>
      <c r="BZ111" s="75">
        <v>143.88999999999999</v>
      </c>
      <c r="CA111" s="75">
        <v>143.31</v>
      </c>
      <c r="CB111" s="75">
        <v>143.13999999999999</v>
      </c>
      <c r="CC111" s="75">
        <v>143.38</v>
      </c>
      <c r="CD111" s="75">
        <v>144.29</v>
      </c>
      <c r="CE111" s="75">
        <v>143.66</v>
      </c>
      <c r="CF111" s="75">
        <v>145.03</v>
      </c>
      <c r="CG111" s="75">
        <v>145.22</v>
      </c>
      <c r="CH111" s="75">
        <v>145.76</v>
      </c>
      <c r="CI111" s="75">
        <v>146.72999999999999</v>
      </c>
      <c r="CJ111" s="75">
        <v>146.97</v>
      </c>
      <c r="CK111" s="75">
        <v>147.37</v>
      </c>
      <c r="CL111" s="75">
        <v>148.13</v>
      </c>
      <c r="CM111" s="75">
        <v>148.16</v>
      </c>
      <c r="CN111" s="75">
        <v>148.77000000000001</v>
      </c>
      <c r="CO111" s="75">
        <v>149.85</v>
      </c>
      <c r="CP111" s="75">
        <v>151.74</v>
      </c>
      <c r="CQ111" s="75">
        <v>152.43</v>
      </c>
      <c r="CR111" s="75">
        <v>153.13999999999999</v>
      </c>
      <c r="CS111" s="75">
        <v>154.04</v>
      </c>
      <c r="CT111" s="75">
        <v>154.19907911772711</v>
      </c>
      <c r="CU111" s="75">
        <v>154.1</v>
      </c>
      <c r="CV111" s="75">
        <v>154.86000000000001</v>
      </c>
      <c r="CW111" s="75">
        <v>154.78</v>
      </c>
      <c r="CX111" s="75">
        <v>154.65</v>
      </c>
      <c r="CY111" s="75">
        <v>154.47999999999999</v>
      </c>
      <c r="CZ111" s="75">
        <v>155.13999999999999</v>
      </c>
      <c r="DA111" s="75">
        <v>154.49</v>
      </c>
      <c r="DB111" s="75">
        <v>154.4</v>
      </c>
      <c r="DC111" s="75">
        <v>153.07</v>
      </c>
      <c r="DD111" s="75">
        <f t="shared" ref="DD111:DK111" si="179">SUMPRODUCT(DD99:DD110,$Q$99:$Q$110)/$Q$111</f>
        <v>155.47499069000003</v>
      </c>
      <c r="DE111" s="75">
        <f t="shared" si="179"/>
        <v>156.16744433</v>
      </c>
      <c r="DF111" s="75">
        <f t="shared" si="179"/>
        <v>156.86313645999999</v>
      </c>
      <c r="DG111" s="75">
        <f t="shared" si="179"/>
        <v>157.55324970999999</v>
      </c>
      <c r="DH111" s="75">
        <f t="shared" si="179"/>
        <v>157.57247175000001</v>
      </c>
      <c r="DI111" s="75">
        <f t="shared" si="179"/>
        <v>158.06967640999997</v>
      </c>
      <c r="DJ111" s="75">
        <f t="shared" si="179"/>
        <v>158.17024437000001</v>
      </c>
      <c r="DK111" s="75">
        <f t="shared" si="179"/>
        <v>158.90742331000004</v>
      </c>
      <c r="DL111" s="75">
        <v>159.19999999999999</v>
      </c>
      <c r="DM111" s="75">
        <f t="shared" ref="DM111:DX111" si="180">SUMPRODUCT(DM99:DM110,$Q$99:$Q$110)/$Q$111</f>
        <v>159.65830253999999</v>
      </c>
      <c r="DN111" s="75">
        <f t="shared" si="180"/>
        <v>159.97305468999997</v>
      </c>
      <c r="DO111" s="75">
        <f t="shared" si="180"/>
        <v>160.16130598000001</v>
      </c>
      <c r="DP111" s="75">
        <f t="shared" si="180"/>
        <v>160.80384717000004</v>
      </c>
      <c r="DQ111" s="75">
        <f t="shared" si="180"/>
        <v>161.57317105999999</v>
      </c>
      <c r="DR111" s="75">
        <f t="shared" si="180"/>
        <v>161.82734779999998</v>
      </c>
      <c r="DS111" s="75">
        <f t="shared" si="180"/>
        <v>163.40270437999996</v>
      </c>
      <c r="DT111" s="75">
        <f t="shared" si="180"/>
        <v>163.46027377000001</v>
      </c>
      <c r="DU111" s="75">
        <f t="shared" si="180"/>
        <v>163.50361047999999</v>
      </c>
      <c r="DV111" s="75">
        <f t="shared" si="180"/>
        <v>162.59231355999998</v>
      </c>
      <c r="DW111" s="75">
        <f t="shared" si="180"/>
        <v>162.97210063999998</v>
      </c>
      <c r="DX111" s="75">
        <f t="shared" si="180"/>
        <v>164.96796198364558</v>
      </c>
      <c r="DY111" s="75">
        <v>164.51</v>
      </c>
      <c r="DZ111" s="75">
        <v>163.69</v>
      </c>
      <c r="EA111" s="75">
        <v>164.55785040000001</v>
      </c>
      <c r="EB111" s="75">
        <v>163.86675829999999</v>
      </c>
      <c r="EC111" s="75">
        <v>164.90641830000001</v>
      </c>
      <c r="ED111" s="75">
        <v>164.95785710000001</v>
      </c>
      <c r="EE111" s="75">
        <v>165.21806720000001</v>
      </c>
      <c r="EF111" s="75">
        <v>165.98993540000001</v>
      </c>
      <c r="EG111" s="75">
        <v>167.049098014831</v>
      </c>
      <c r="EH111" s="75">
        <v>168.07215210000001</v>
      </c>
      <c r="EI111" s="75">
        <v>167.04322099999999</v>
      </c>
      <c r="EJ111" s="75">
        <v>167.99268720000001</v>
      </c>
      <c r="EK111" s="75">
        <v>168.33227869999999</v>
      </c>
      <c r="EL111" s="75"/>
      <c r="EM111" s="75"/>
      <c r="EN111" s="75"/>
      <c r="EO111" s="75"/>
      <c r="EP111" s="75"/>
      <c r="EQ111" s="75"/>
      <c r="ER111" s="75"/>
      <c r="ES111" s="75"/>
      <c r="ET111" s="371"/>
      <c r="EU111" s="295">
        <f t="shared" si="168"/>
        <v>2.0214659677162405E-3</v>
      </c>
      <c r="EV111" s="391">
        <f t="shared" si="160"/>
        <v>5.6839552920259929E-3</v>
      </c>
      <c r="EW111" s="375">
        <f>SUM(EW99:EW110)</f>
        <v>100.75222713655633</v>
      </c>
      <c r="EX111" s="156"/>
      <c r="EY111" s="155"/>
      <c r="EZ111" s="287">
        <f t="shared" si="169"/>
        <v>7.6814583282278637E-3</v>
      </c>
      <c r="FA111" s="423">
        <f t="shared" si="161"/>
        <v>5.6485739604845327E-3</v>
      </c>
      <c r="FB111" s="392">
        <f>SUM(FB99:FB110)</f>
        <v>97.8772964351095</v>
      </c>
      <c r="FC111" s="156"/>
      <c r="FD111" s="155"/>
      <c r="FE111" s="201">
        <f t="shared" si="171"/>
        <v>162.4789742928038</v>
      </c>
      <c r="FF111" s="199">
        <f t="shared" si="172"/>
        <v>165.9730269762359</v>
      </c>
      <c r="FG111" s="368">
        <f t="shared" si="173"/>
        <v>2.1504645131101396E-2</v>
      </c>
      <c r="FH111" s="200">
        <f>SUM(FH99:FH110)</f>
        <v>1.7804270699800433E-2</v>
      </c>
      <c r="FI111" s="360">
        <f>SUM(FI99:FI110)</f>
        <v>100</v>
      </c>
      <c r="FJ111" s="267"/>
      <c r="FK111" s="267"/>
      <c r="FL111" s="120"/>
      <c r="FM111" s="290"/>
      <c r="FN111" s="266"/>
      <c r="FO111" s="267">
        <f t="shared" si="163"/>
        <v>144.00833333333333</v>
      </c>
      <c r="FP111" s="267">
        <f t="shared" si="164"/>
        <v>148.68916666666667</v>
      </c>
      <c r="FQ111" s="6">
        <f t="shared" si="174"/>
        <v>3.2503906023956919E-2</v>
      </c>
      <c r="FR111" s="268">
        <f t="shared" si="175"/>
        <v>3.250390602395699</v>
      </c>
      <c r="FS111" s="269">
        <f t="shared" si="176"/>
        <v>100</v>
      </c>
      <c r="FU111" s="6">
        <f t="shared" si="165"/>
        <v>-1.0111978672916466E-3</v>
      </c>
      <c r="FV111" s="6">
        <f t="shared" si="166"/>
        <v>-1.0111978672916464E-3</v>
      </c>
      <c r="FW111" s="80">
        <f t="shared" si="167"/>
        <v>2.743038282217114E-2</v>
      </c>
    </row>
    <row r="112" spans="3:179" ht="15.75" thickBot="1">
      <c r="C112" s="19">
        <v>7.1698544297937898E-3</v>
      </c>
      <c r="D112" s="47">
        <v>1.77006156165516E-3</v>
      </c>
      <c r="E112" s="47">
        <v>-1.9009357857461273E-3</v>
      </c>
      <c r="F112" s="47">
        <v>6.6148653350361908E-3</v>
      </c>
      <c r="G112" s="47">
        <v>1.1439643689292733E-3</v>
      </c>
      <c r="H112" s="47">
        <v>1.4607535407511474E-3</v>
      </c>
      <c r="I112" s="47">
        <v>-3.1495594154766771E-3</v>
      </c>
      <c r="J112" s="47">
        <v>3.9179103269260107E-3</v>
      </c>
      <c r="K112" s="47">
        <v>-7.0384404393841749E-4</v>
      </c>
      <c r="L112" s="47">
        <v>-8.3222980099639798E-4</v>
      </c>
      <c r="M112" s="48">
        <v>7.9025747291838755E-4</v>
      </c>
      <c r="N112" s="48">
        <v>-2.4900054596133092E-4</v>
      </c>
      <c r="O112" s="67"/>
      <c r="P112" s="58" t="s">
        <v>50</v>
      </c>
      <c r="Q112" s="62"/>
      <c r="R112" s="53">
        <f>R111/N111-1</f>
        <v>1.5385837141599801E-2</v>
      </c>
      <c r="S112" s="59">
        <f>(S111-R111)/R111</f>
        <v>2.0152004071165527E-3</v>
      </c>
      <c r="T112" s="59">
        <f>T111/S111-1</f>
        <v>-6.6991082601409735E-3</v>
      </c>
      <c r="U112" s="59">
        <f t="shared" ref="U112:BY112" si="181">U111/T111-1</f>
        <v>-3.4351135120082033E-3</v>
      </c>
      <c r="V112" s="59">
        <f t="shared" si="181"/>
        <v>-3.5983754205235474E-3</v>
      </c>
      <c r="W112" s="59">
        <f t="shared" si="181"/>
        <v>-1.1830527296177173E-3</v>
      </c>
      <c r="X112" s="59">
        <f t="shared" si="181"/>
        <v>6.4229508651374445E-3</v>
      </c>
      <c r="Y112" s="59">
        <f t="shared" si="181"/>
        <v>1.70056635708149E-3</v>
      </c>
      <c r="Z112" s="59">
        <f t="shared" si="181"/>
        <v>4.6820114857566431E-3</v>
      </c>
      <c r="AA112" s="59">
        <f t="shared" si="181"/>
        <v>1.9224681799288046E-3</v>
      </c>
      <c r="AB112" s="59">
        <f t="shared" si="181"/>
        <v>-6.9740790829310173E-3</v>
      </c>
      <c r="AC112" s="59">
        <f t="shared" si="181"/>
        <v>9.944349901673144E-3</v>
      </c>
      <c r="AD112" s="59">
        <f t="shared" si="181"/>
        <v>-3.2867501870292859E-3</v>
      </c>
      <c r="AE112" s="59">
        <f t="shared" si="181"/>
        <v>5.3483880552667173E-3</v>
      </c>
      <c r="AF112" s="59">
        <f t="shared" si="181"/>
        <v>1.7733116595242127E-3</v>
      </c>
      <c r="AG112" s="59">
        <f t="shared" si="181"/>
        <v>-2.2127157397847652E-3</v>
      </c>
      <c r="AH112" s="59">
        <f t="shared" si="181"/>
        <v>-1.4044943820225031E-3</v>
      </c>
      <c r="AI112" s="59">
        <f t="shared" si="181"/>
        <v>-2.9609889703152703E-4</v>
      </c>
      <c r="AJ112" s="59">
        <f t="shared" si="181"/>
        <v>-1.7030729359497343E-3</v>
      </c>
      <c r="AK112" s="59">
        <f t="shared" si="181"/>
        <v>-3.1152647975076775E-3</v>
      </c>
      <c r="AL112" s="59">
        <f t="shared" si="181"/>
        <v>1.71130952380949E-3</v>
      </c>
      <c r="AM112" s="59">
        <f t="shared" si="181"/>
        <v>9.6560944811696636E-4</v>
      </c>
      <c r="AN112" s="59">
        <f t="shared" si="181"/>
        <v>0</v>
      </c>
      <c r="AO112" s="59">
        <f t="shared" si="181"/>
        <v>0</v>
      </c>
      <c r="AP112" s="59">
        <f t="shared" si="181"/>
        <v>4.8647265938672746E-4</v>
      </c>
      <c r="AQ112" s="59">
        <f t="shared" si="181"/>
        <v>-3.7084448032276285E-3</v>
      </c>
      <c r="AR112" s="59">
        <f t="shared" si="181"/>
        <v>-2.7238459261259562E-3</v>
      </c>
      <c r="AS112" s="59">
        <f t="shared" si="181"/>
        <v>1.642647771885275E-2</v>
      </c>
      <c r="AT112" s="59">
        <f t="shared" si="181"/>
        <v>5.2684532848745746E-3</v>
      </c>
      <c r="AU112" s="59">
        <f t="shared" si="181"/>
        <v>2.2635629936174073E-3</v>
      </c>
      <c r="AV112" s="59">
        <f t="shared" si="181"/>
        <v>3.7368468225893459E-3</v>
      </c>
      <c r="AW112" s="59">
        <f t="shared" si="181"/>
        <v>-3.6310820624546603E-3</v>
      </c>
      <c r="AX112" s="59">
        <f t="shared" si="181"/>
        <v>3.6443148688045657E-3</v>
      </c>
      <c r="AY112" s="59">
        <f t="shared" si="181"/>
        <v>4.8656499636892114E-3</v>
      </c>
      <c r="AZ112" s="59">
        <f t="shared" si="181"/>
        <v>-7.2270000722629568E-5</v>
      </c>
      <c r="BA112" s="59">
        <f t="shared" si="181"/>
        <v>-5.7820179242562553E-4</v>
      </c>
      <c r="BB112" s="59">
        <f t="shared" si="181"/>
        <v>-4.1943881978595554E-3</v>
      </c>
      <c r="BC112" s="59">
        <f t="shared" si="181"/>
        <v>2.1786492374729072E-3</v>
      </c>
      <c r="BD112" s="59">
        <f t="shared" si="181"/>
        <v>-1.4492753623187582E-3</v>
      </c>
      <c r="BE112" s="59">
        <f t="shared" si="181"/>
        <v>-8.7082728592163816E-3</v>
      </c>
      <c r="BF112" s="59">
        <f t="shared" si="181"/>
        <v>1.4641288433383526E-3</v>
      </c>
      <c r="BG112" s="59">
        <f t="shared" si="181"/>
        <v>-3.654970760233911E-3</v>
      </c>
      <c r="BH112" s="59">
        <f t="shared" si="181"/>
        <v>-3.668378576669129E-3</v>
      </c>
      <c r="BI112" s="59">
        <f t="shared" si="181"/>
        <v>5.8910162002945299E-3</v>
      </c>
      <c r="BJ112" s="59">
        <f t="shared" si="181"/>
        <v>7.3206442166906527E-4</v>
      </c>
      <c r="BK112" s="59">
        <f t="shared" si="181"/>
        <v>3.6812764089802164E-2</v>
      </c>
      <c r="BL112" s="59">
        <f t="shared" si="181"/>
        <v>9.5437745707274146E-3</v>
      </c>
      <c r="BM112" s="59">
        <f t="shared" si="181"/>
        <v>7.4779307140560025E-3</v>
      </c>
      <c r="BN112" s="59">
        <f t="shared" si="181"/>
        <v>5.3765378450891799E-3</v>
      </c>
      <c r="BO112" s="59">
        <f t="shared" si="181"/>
        <v>1.4489753674185035E-3</v>
      </c>
      <c r="BP112" s="59">
        <f t="shared" si="181"/>
        <v>1.6535758577924664E-3</v>
      </c>
      <c r="BQ112" s="59">
        <f t="shared" si="181"/>
        <v>-1.788416563488715E-3</v>
      </c>
      <c r="BR112" s="59">
        <f t="shared" si="181"/>
        <v>7.9244762954795434E-3</v>
      </c>
      <c r="BS112" s="59">
        <f t="shared" si="181"/>
        <v>2.2561017296778285E-3</v>
      </c>
      <c r="BT112" s="59">
        <f t="shared" si="181"/>
        <v>-6.3437926330150995E-3</v>
      </c>
      <c r="BU112" s="59">
        <f t="shared" si="181"/>
        <v>-3.1578224754580386E-3</v>
      </c>
      <c r="BV112" s="59">
        <f t="shared" si="181"/>
        <v>-2.4791681013704991E-3</v>
      </c>
      <c r="BW112" s="59">
        <f t="shared" si="181"/>
        <v>-5.661028650327915E-3</v>
      </c>
      <c r="BX112" s="59">
        <f t="shared" si="181"/>
        <v>0</v>
      </c>
      <c r="BY112" s="59">
        <f t="shared" si="181"/>
        <v>-5.2072484898979532E-3</v>
      </c>
      <c r="BZ112" s="59">
        <f t="shared" ref="BZ112:CW112" si="182">BZ111/BY111-1</f>
        <v>4.2573981016191809E-3</v>
      </c>
      <c r="CA112" s="59">
        <f t="shared" si="182"/>
        <v>-4.030856904579827E-3</v>
      </c>
      <c r="CB112" s="59">
        <f t="shared" si="182"/>
        <v>-1.1862396204034287E-3</v>
      </c>
      <c r="CC112" s="59">
        <f t="shared" si="182"/>
        <v>1.6766801732570613E-3</v>
      </c>
      <c r="CD112" s="59">
        <f t="shared" si="182"/>
        <v>6.3467708188031935E-3</v>
      </c>
      <c r="CE112" s="59">
        <f t="shared" si="182"/>
        <v>-4.3662069443481943E-3</v>
      </c>
      <c r="CF112" s="59">
        <f t="shared" si="182"/>
        <v>9.5364054016426891E-3</v>
      </c>
      <c r="CG112" s="59">
        <f t="shared" si="182"/>
        <v>1.3100737778390936E-3</v>
      </c>
      <c r="CH112" s="59">
        <f t="shared" si="182"/>
        <v>3.7184960749208074E-3</v>
      </c>
      <c r="CI112" s="59">
        <f t="shared" si="182"/>
        <v>6.65477497255762E-3</v>
      </c>
      <c r="CJ112" s="59">
        <f t="shared" si="182"/>
        <v>1.6356573297895416E-3</v>
      </c>
      <c r="CK112" s="59">
        <f t="shared" si="182"/>
        <v>2.7216438728991932E-3</v>
      </c>
      <c r="CL112" s="59">
        <f t="shared" si="182"/>
        <v>5.1570876026327817E-3</v>
      </c>
      <c r="CM112" s="59">
        <f t="shared" si="182"/>
        <v>2.0252480928917294E-4</v>
      </c>
      <c r="CN112" s="59">
        <f t="shared" si="182"/>
        <v>4.1171706263500862E-3</v>
      </c>
      <c r="CO112" s="59">
        <f t="shared" si="182"/>
        <v>7.2595281306713222E-3</v>
      </c>
      <c r="CP112" s="59">
        <f t="shared" si="182"/>
        <v>1.2612612612612706E-2</v>
      </c>
      <c r="CQ112" s="59">
        <f t="shared" si="182"/>
        <v>4.5472518782128102E-3</v>
      </c>
      <c r="CR112" s="59">
        <f t="shared" si="182"/>
        <v>4.6578757462441001E-3</v>
      </c>
      <c r="CS112" s="59">
        <f t="shared" si="182"/>
        <v>5.8769753167036143E-3</v>
      </c>
      <c r="CT112" s="59">
        <f t="shared" si="182"/>
        <v>1.0327130467873147E-3</v>
      </c>
      <c r="CU112" s="59">
        <f t="shared" si="182"/>
        <v>-6.4254026868393321E-4</v>
      </c>
      <c r="CV112" s="59">
        <f t="shared" si="182"/>
        <v>4.9318624269956146E-3</v>
      </c>
      <c r="CW112" s="59">
        <f t="shared" si="182"/>
        <v>-5.1659563476691428E-4</v>
      </c>
      <c r="CX112" s="59">
        <f>CX111/CW111-1</f>
        <v>-8.3990179609760851E-4</v>
      </c>
      <c r="CY112" s="59">
        <f t="shared" ref="CY112:DE112" si="183">CY111/CX111-1</f>
        <v>-1.0992563853864379E-3</v>
      </c>
      <c r="CZ112" s="59">
        <f t="shared" si="183"/>
        <v>4.2723977213878772E-3</v>
      </c>
      <c r="DA112" s="59">
        <f t="shared" si="183"/>
        <v>-4.189764084052916E-3</v>
      </c>
      <c r="DB112" s="59">
        <f t="shared" si="183"/>
        <v>-5.8256197812156518E-4</v>
      </c>
      <c r="DC112" s="59">
        <f t="shared" si="183"/>
        <v>-8.6139896373057523E-3</v>
      </c>
      <c r="DD112" s="59">
        <f t="shared" si="183"/>
        <v>1.5711705036911328E-2</v>
      </c>
      <c r="DE112" s="59">
        <f t="shared" si="183"/>
        <v>4.4537943815070591E-3</v>
      </c>
      <c r="DF112" s="59">
        <f t="shared" ref="DF112:DS112" si="184">DF111/DE111-1</f>
        <v>4.4547833447918794E-3</v>
      </c>
      <c r="DG112" s="59">
        <f t="shared" si="184"/>
        <v>4.3994609923918571E-3</v>
      </c>
      <c r="DH112" s="59">
        <f t="shared" si="184"/>
        <v>1.2200344985191514E-4</v>
      </c>
      <c r="DI112" s="59">
        <f t="shared" si="184"/>
        <v>3.1554030629716845E-3</v>
      </c>
      <c r="DJ112" s="59">
        <f t="shared" si="184"/>
        <v>6.3622550690367596E-4</v>
      </c>
      <c r="DK112" s="59">
        <f t="shared" si="184"/>
        <v>4.6606676428695426E-3</v>
      </c>
      <c r="DL112" s="59">
        <f t="shared" si="184"/>
        <v>1.8411769815760426E-3</v>
      </c>
      <c r="DM112" s="59">
        <f t="shared" si="184"/>
        <v>2.8787847989950599E-3</v>
      </c>
      <c r="DN112" s="59">
        <f>DN111/DM111-1</f>
        <v>1.9714111010362689E-3</v>
      </c>
      <c r="DO112" s="59">
        <f t="shared" si="184"/>
        <v>1.1767687399908411E-3</v>
      </c>
      <c r="DP112" s="59">
        <f t="shared" si="184"/>
        <v>4.0118378535216603E-3</v>
      </c>
      <c r="DQ112" s="59">
        <f t="shared" si="184"/>
        <v>4.784238085962178E-3</v>
      </c>
      <c r="DR112" s="59">
        <f t="shared" si="184"/>
        <v>1.5731370395992705E-3</v>
      </c>
      <c r="DS112" s="59">
        <f t="shared" si="184"/>
        <v>9.7347982366178254E-3</v>
      </c>
      <c r="DT112" s="59">
        <f>DT111/DS111-1</f>
        <v>3.5231601715834948E-4</v>
      </c>
      <c r="DU112" s="59">
        <f>DU111/DT111-1</f>
        <v>2.6512074769291516E-4</v>
      </c>
      <c r="DV112" s="59">
        <f>DV111/DU111-1</f>
        <v>-5.5735583900851093E-3</v>
      </c>
      <c r="DW112" s="59">
        <f>DW111/DV111-1</f>
        <v>2.3358243184099514E-3</v>
      </c>
      <c r="DX112" s="59">
        <f>DX111/DW111-1</f>
        <v>1.2246644277196905E-2</v>
      </c>
      <c r="DY112" s="59">
        <f t="shared" ref="DY112:EF112" si="185">DY111/DX111-1</f>
        <v>-2.7760662018179172E-3</v>
      </c>
      <c r="DZ112" s="59">
        <f t="shared" si="185"/>
        <v>-4.9844994225274331E-3</v>
      </c>
      <c r="EA112" s="59">
        <f t="shared" si="185"/>
        <v>5.3017924124871829E-3</v>
      </c>
      <c r="EB112" s="59">
        <f t="shared" si="185"/>
        <v>-4.1996908583828985E-3</v>
      </c>
      <c r="EC112" s="59">
        <f t="shared" si="185"/>
        <v>6.344544865509949E-3</v>
      </c>
      <c r="ED112" s="59">
        <f t="shared" si="185"/>
        <v>3.1192721623729547E-4</v>
      </c>
      <c r="EE112" s="59">
        <f t="shared" si="185"/>
        <v>1.5774338038487823E-3</v>
      </c>
      <c r="EF112" s="59">
        <f t="shared" si="185"/>
        <v>4.6718147299571466E-3</v>
      </c>
      <c r="EG112" s="59">
        <f t="shared" ref="EG112:ES112" si="186">EG111/EF111-1</f>
        <v>6.3808845535040515E-3</v>
      </c>
      <c r="EH112" s="59">
        <f t="shared" si="186"/>
        <v>6.1242718298195609E-3</v>
      </c>
      <c r="EI112" s="59">
        <f>EI111/EH111-1</f>
        <v>-6.1219606409741445E-3</v>
      </c>
      <c r="EJ112" s="59">
        <f t="shared" si="186"/>
        <v>5.6839552920260328E-3</v>
      </c>
      <c r="EK112" s="59">
        <f t="shared" si="186"/>
        <v>2.0214659677162405E-3</v>
      </c>
      <c r="EL112" s="59">
        <f t="shared" si="186"/>
        <v>-1</v>
      </c>
      <c r="EM112" s="59" t="e">
        <f t="shared" si="186"/>
        <v>#DIV/0!</v>
      </c>
      <c r="EN112" s="59" t="e">
        <f t="shared" si="186"/>
        <v>#DIV/0!</v>
      </c>
      <c r="EO112" s="59" t="e">
        <f t="shared" si="186"/>
        <v>#DIV/0!</v>
      </c>
      <c r="EP112" s="59" t="e">
        <f t="shared" si="186"/>
        <v>#DIV/0!</v>
      </c>
      <c r="EQ112" s="59" t="e">
        <f t="shared" si="186"/>
        <v>#DIV/0!</v>
      </c>
      <c r="ER112" s="59" t="e">
        <f t="shared" si="186"/>
        <v>#DIV/0!</v>
      </c>
      <c r="ES112" s="59" t="e">
        <f t="shared" si="186"/>
        <v>#DIV/0!</v>
      </c>
      <c r="ET112" s="372"/>
      <c r="EV112" s="208"/>
      <c r="EW112" s="358"/>
      <c r="EX112" s="6"/>
      <c r="EY112" s="6"/>
      <c r="EZ112" s="271"/>
      <c r="FA112" s="271"/>
      <c r="FB112" s="271"/>
      <c r="FC112" s="6"/>
      <c r="FD112" s="6"/>
      <c r="FE112" s="202"/>
      <c r="FF112" s="200"/>
      <c r="FG112" s="200"/>
      <c r="FH112" s="197"/>
      <c r="FI112" s="198"/>
      <c r="FJ112" s="6"/>
      <c r="FK112" s="6"/>
      <c r="FL112" s="6"/>
      <c r="FM112" s="6"/>
      <c r="FN112" s="6"/>
      <c r="FO112" s="6"/>
      <c r="FP112" s="6"/>
      <c r="FQ112" s="6"/>
    </row>
    <row r="113" spans="3:173" ht="15.75" thickBot="1">
      <c r="C113" s="6">
        <v>1.2222436411194026E-2</v>
      </c>
      <c r="D113" s="6">
        <v>1.3086489131953094E-2</v>
      </c>
      <c r="E113" s="6">
        <v>1.0385795539084475E-2</v>
      </c>
      <c r="F113" s="6">
        <v>2.0103513515380422E-2</v>
      </c>
      <c r="G113" s="6">
        <v>1.7917150192857889E-2</v>
      </c>
      <c r="H113" s="6">
        <v>1.802528337605791E-2</v>
      </c>
      <c r="I113" s="6">
        <v>2.5994187380568912E-2</v>
      </c>
      <c r="J113" s="6">
        <v>2.0398625448799335E-2</v>
      </c>
      <c r="K113" s="6">
        <v>1.7746563959115669E-2</v>
      </c>
      <c r="L113" s="6">
        <v>1.5879101387096028E-2</v>
      </c>
      <c r="M113" s="6">
        <v>1.5927383281912677E-2</v>
      </c>
      <c r="N113" s="6">
        <v>1.6094216690047958E-2</v>
      </c>
      <c r="O113" s="68"/>
      <c r="P113" s="60" t="s">
        <v>51</v>
      </c>
      <c r="Q113" s="70"/>
      <c r="R113" s="61">
        <f>R111/C111-1</f>
        <v>2.4672902725212165E-2</v>
      </c>
      <c r="S113" s="61">
        <f>S111/D111-1</f>
        <v>2.4395456316684383E-2</v>
      </c>
      <c r="T113" s="61">
        <f t="shared" ref="T113:AC113" si="187">T111/E111-1</f>
        <v>1.9859596138348756E-2</v>
      </c>
      <c r="U113" s="61">
        <f t="shared" si="187"/>
        <v>9.431806668436904E-3</v>
      </c>
      <c r="V113" s="61">
        <f>V111/G111-1</f>
        <v>5.0386755068183575E-3</v>
      </c>
      <c r="W113" s="61">
        <f t="shared" si="187"/>
        <v>2.3332725412308353E-3</v>
      </c>
      <c r="X113" s="61">
        <f t="shared" si="187"/>
        <v>1.1828092355501862E-2</v>
      </c>
      <c r="Y113" s="61">
        <f t="shared" si="187"/>
        <v>9.7240608169322229E-3</v>
      </c>
      <c r="Z113" s="61">
        <f t="shared" si="187"/>
        <v>1.5217802582278228E-2</v>
      </c>
      <c r="AA113" s="61">
        <f t="shared" si="187"/>
        <v>1.7938362124379825E-2</v>
      </c>
      <c r="AB113" s="61">
        <f>AB111/M111-1</f>
        <v>1.0075705784857503E-2</v>
      </c>
      <c r="AC113" s="61">
        <f t="shared" si="187"/>
        <v>2.0120252030361607E-2</v>
      </c>
      <c r="AD113" s="61">
        <f>AVERAGE(S111:AD111)/AVERAGE(R111,D111:N111)-1</f>
        <v>1.2251414297741015E-2</v>
      </c>
      <c r="AE113" s="61">
        <f>AVERAGE(T111:AE111)/AVERAGE(R111:S111,E111:N111)-1</f>
        <v>1.0607647191542835E-2</v>
      </c>
      <c r="AF113" s="61">
        <f>AVERAGE(U111:AF111)/AVERAGE(R111:T111,F111:N111)-1</f>
        <v>1.006876052852701E-2</v>
      </c>
      <c r="AG113" s="61">
        <f>AVERAGE(V111:AG111)/AVERAGE(R111:U111,G111:N111)-1</f>
        <v>1.0492343842070095E-2</v>
      </c>
      <c r="AH113" s="61">
        <f>AVERAGE(W111:AH111)/AVERAGE(R111:V111,H111:N111)-1</f>
        <v>1.1464280006069805E-2</v>
      </c>
      <c r="AI113" s="61">
        <f>AVERAGE(X111:AI111)/AVERAGE(R111:W111,I111:N111)-1</f>
        <v>1.2735439770043211E-2</v>
      </c>
      <c r="AJ113" s="61">
        <f>AVERAGE(Y111:AJ111)/AVERAGE(R111:X111,J111:N111)-1</f>
        <v>1.2533553157278998E-2</v>
      </c>
      <c r="AK113" s="61">
        <f>AVERAGE(Z111:AK111)/AVERAGE(R111:Y111,K111:N111)-1</f>
        <v>1.2100066230381623E-2</v>
      </c>
      <c r="AL113" s="61">
        <f>AVERAGE(AA111:AL111)/AVERAGE(R111:Z111,L111:N111)-1</f>
        <v>1.0960556952058997E-2</v>
      </c>
      <c r="AM113" s="61">
        <f>AVERAGE(AB111:AM111)/AVERAGE(R111:AA111,M111:N111)-1</f>
        <v>9.5180461661155125E-3</v>
      </c>
      <c r="AN113" s="61">
        <f>AVERAGE(AC111:AN111)/AVERAGE(R111:AB111,N111)-1</f>
        <v>9.3181362354006758E-3</v>
      </c>
      <c r="AO113" s="61">
        <f>AVERAGE(AD111:AO111)/AVERAGE(R111:AC111)-1</f>
        <v>7.4559921849750577E-3</v>
      </c>
      <c r="AP113" s="61">
        <f t="shared" ref="AP113:BU113" si="188">AVERAGE(AE111:AP111)/AVERAGE(S111:AD111)-1</f>
        <v>7.4692306638262096E-3</v>
      </c>
      <c r="AQ113" s="61">
        <f t="shared" si="188"/>
        <v>6.4423439311263042E-3</v>
      </c>
      <c r="AR113" s="61">
        <f>AVERAGE(AG111:AR111)/AVERAGE(U111:AF111)-1</f>
        <v>4.3263114356513199E-3</v>
      </c>
      <c r="AS113" s="61">
        <f>AVERAGE(AH111:AS111)/AVERAGE(V111:AG111)-1</f>
        <v>3.6671913921144661E-3</v>
      </c>
      <c r="AT113" s="61">
        <f>AVERAGE(AI111:AT111)/AVERAGE(W111:AH111)-1</f>
        <v>3.3917505304839057E-3</v>
      </c>
      <c r="AU113" s="61">
        <f>AVERAGE(AJ111:AU111)/AVERAGE(X111:AI111)-1</f>
        <v>3.26078670765928E-3</v>
      </c>
      <c r="AV113" s="61">
        <f t="shared" si="188"/>
        <v>4.2606317729496634E-3</v>
      </c>
      <c r="AW113" s="61">
        <f t="shared" si="188"/>
        <v>5.6115237521880967E-3</v>
      </c>
      <c r="AX113" s="61">
        <f t="shared" si="188"/>
        <v>7.3748944737728195E-3</v>
      </c>
      <c r="AY113" s="61">
        <f t="shared" si="188"/>
        <v>9.5515351528294712E-3</v>
      </c>
      <c r="AZ113" s="61">
        <f t="shared" si="188"/>
        <v>1.113498175032257E-2</v>
      </c>
      <c r="BA113" s="61">
        <f t="shared" si="188"/>
        <v>1.3498843875167976E-2</v>
      </c>
      <c r="BB113" s="61">
        <f t="shared" si="188"/>
        <v>1.5145307422001375E-2</v>
      </c>
      <c r="BC113" s="61">
        <f t="shared" si="188"/>
        <v>1.8052241234046695E-2</v>
      </c>
      <c r="BD113" s="61">
        <f t="shared" si="188"/>
        <v>2.1448059829890287E-2</v>
      </c>
      <c r="BE113" s="61">
        <f>AVERAGE(AT111:BE111)/AVERAGE(AH111:AS111)-1</f>
        <v>2.1164164146275422E-2</v>
      </c>
      <c r="BF113" s="61">
        <f>AVERAGE(AU111:BF111)/AVERAGE(AI111:AT111)-1</f>
        <v>1.9989063865125223E-2</v>
      </c>
      <c r="BG113" s="61">
        <f t="shared" si="188"/>
        <v>1.8097301891671469E-2</v>
      </c>
      <c r="BH113" s="61">
        <f>AVERAGE(AW111:BH111)/AVERAGE(AK111:AV111)-1</f>
        <v>1.512249190900361E-2</v>
      </c>
      <c r="BI113" s="61">
        <f t="shared" si="188"/>
        <v>1.3006920651590148E-2</v>
      </c>
      <c r="BJ113" s="61">
        <f>AVERAGE(AY111:BJ111)/AVERAGE(AM111:AX111)-1</f>
        <v>1.0485824280382472E-2</v>
      </c>
      <c r="BK113" s="61">
        <f t="shared" si="188"/>
        <v>1.0311051078099043E-2</v>
      </c>
      <c r="BL113" s="61">
        <f t="shared" si="188"/>
        <v>1.0975414742962375E-2</v>
      </c>
      <c r="BM113" s="61">
        <f t="shared" si="188"/>
        <v>1.2386986020510582E-2</v>
      </c>
      <c r="BN113" s="61">
        <f t="shared" si="188"/>
        <v>1.5014980946480794E-2</v>
      </c>
      <c r="BO113" s="61">
        <f t="shared" si="188"/>
        <v>1.7085028446827133E-2</v>
      </c>
      <c r="BP113" s="61">
        <f t="shared" si="188"/>
        <v>1.9309937228653373E-2</v>
      </c>
      <c r="BQ113" s="61">
        <f t="shared" si="188"/>
        <v>2.419660459588302E-2</v>
      </c>
      <c r="BR113" s="61">
        <f t="shared" si="188"/>
        <v>2.9978170282057404E-2</v>
      </c>
      <c r="BS113" s="61">
        <f t="shared" si="188"/>
        <v>3.6771170727770031E-2</v>
      </c>
      <c r="BT113" s="61">
        <f t="shared" si="188"/>
        <v>4.395159004985727E-2</v>
      </c>
      <c r="BU113" s="61">
        <f t="shared" si="188"/>
        <v>4.9555130011411652E-2</v>
      </c>
      <c r="BV113" s="61">
        <f t="shared" ref="BV113:CK113" si="189">AVERAGE(BK111:BV111)/AVERAGE(AY111:BJ111)-1</f>
        <v>5.5139722547128178E-2</v>
      </c>
      <c r="BW113" s="61">
        <f t="shared" si="189"/>
        <v>5.4382451552100752E-2</v>
      </c>
      <c r="BX113" s="61">
        <f t="shared" si="189"/>
        <v>5.1943830115104728E-2</v>
      </c>
      <c r="BY113" s="61">
        <f t="shared" si="189"/>
        <v>4.7697049809829917E-2</v>
      </c>
      <c r="BZ113" s="61">
        <f>AVERAGE(BO111:BZ111)/AVERAGE(BC111:BN111)-1</f>
        <v>4.2533826419587362E-2</v>
      </c>
      <c r="CA113" s="61">
        <f t="shared" si="189"/>
        <v>3.6999416131906049E-2</v>
      </c>
      <c r="CB113" s="61">
        <f t="shared" si="189"/>
        <v>3.0998749389170133E-2</v>
      </c>
      <c r="CC113" s="61">
        <f t="shared" si="189"/>
        <v>2.4777878831534483E-2</v>
      </c>
      <c r="CD113" s="61">
        <f t="shared" si="189"/>
        <v>1.7909455009837316E-2</v>
      </c>
      <c r="CE113" s="61">
        <f t="shared" si="189"/>
        <v>1.0065825698655884E-2</v>
      </c>
      <c r="CF113" s="61">
        <f t="shared" si="189"/>
        <v>3.902552023070216E-3</v>
      </c>
      <c r="CG113" s="61">
        <f t="shared" si="189"/>
        <v>-1.0879912240772116E-3</v>
      </c>
      <c r="CH113" s="61">
        <f t="shared" si="189"/>
        <v>-5.2482565944865778E-3</v>
      </c>
      <c r="CI113" s="61">
        <f t="shared" si="189"/>
        <v>-5.0101767032728617E-3</v>
      </c>
      <c r="CJ113" s="61">
        <f t="shared" si="189"/>
        <v>-3.8618373826677654E-3</v>
      </c>
      <c r="CK113" s="61">
        <f t="shared" si="189"/>
        <v>-1.0111978672916466E-3</v>
      </c>
      <c r="CL113" s="61">
        <f t="shared" ref="CL113:CW113" si="190">AVERAGE(CA111:CL111)/AVERAGE(BO111:BZ111)-1</f>
        <v>2.0236048911452809E-3</v>
      </c>
      <c r="CM113" s="61">
        <f t="shared" si="190"/>
        <v>5.8700306162382532E-3</v>
      </c>
      <c r="CN113" s="61">
        <f t="shared" si="190"/>
        <v>1.0412584994814011E-2</v>
      </c>
      <c r="CO113" s="61">
        <f t="shared" si="190"/>
        <v>1.5158681633077098E-2</v>
      </c>
      <c r="CP113" s="61">
        <f t="shared" si="190"/>
        <v>2.0621592904000785E-2</v>
      </c>
      <c r="CQ113" s="61">
        <f t="shared" si="190"/>
        <v>2.743038282217114E-2</v>
      </c>
      <c r="CR113" s="61">
        <f t="shared" si="190"/>
        <v>3.2503906023956919E-2</v>
      </c>
      <c r="CS113" s="61">
        <f t="shared" si="190"/>
        <v>3.760177303528156E-2</v>
      </c>
      <c r="CT113" s="61">
        <f t="shared" si="190"/>
        <v>4.1936518442659221E-2</v>
      </c>
      <c r="CU113" s="61">
        <f t="shared" si="190"/>
        <v>4.4567874204679114E-2</v>
      </c>
      <c r="CV113" s="61">
        <f>AVERAGE(CK111:CV111)/AVERAGE(BY111:CJ111)-1</f>
        <v>4.7345923188248484E-2</v>
      </c>
      <c r="CW113" s="61">
        <f t="shared" si="190"/>
        <v>4.9143970736291287E-2</v>
      </c>
      <c r="CX113" s="61">
        <f t="shared" ref="CX113:DQ113" si="191">AVERAGE(CM111:CX111)/AVERAGE(CA111:CL111)-1</f>
        <v>5.0332520047577267E-2</v>
      </c>
      <c r="CY113" s="61">
        <f t="shared" si="191"/>
        <v>5.1033892757762267E-2</v>
      </c>
      <c r="CZ113" s="61">
        <f t="shared" si="191"/>
        <v>5.129205467885245E-2</v>
      </c>
      <c r="DA113" s="61">
        <f t="shared" si="191"/>
        <v>5.0063683487918453E-2</v>
      </c>
      <c r="DB113" s="61">
        <f t="shared" si="191"/>
        <v>4.7142441180343386E-2</v>
      </c>
      <c r="DC113" s="61">
        <f t="shared" si="191"/>
        <v>4.2332379469038228E-2</v>
      </c>
      <c r="DD113" s="61">
        <f t="shared" si="191"/>
        <v>3.8903344117048988E-2</v>
      </c>
      <c r="DE113" s="61">
        <f t="shared" si="191"/>
        <v>3.4979568308187048E-2</v>
      </c>
      <c r="DF113" s="61">
        <f t="shared" si="191"/>
        <v>3.1610087798395137E-2</v>
      </c>
      <c r="DG113" s="61">
        <f t="shared" si="191"/>
        <v>2.9316031327816239E-2</v>
      </c>
      <c r="DH113" s="61">
        <f t="shared" si="191"/>
        <v>2.633889336538231E-2</v>
      </c>
      <c r="DI113" s="61">
        <f t="shared" si="191"/>
        <v>2.3973200476246515E-2</v>
      </c>
      <c r="DJ113" s="61">
        <f t="shared" si="191"/>
        <v>2.2249254441540689E-2</v>
      </c>
      <c r="DK113" s="61">
        <f t="shared" si="191"/>
        <v>2.1142477780563329E-2</v>
      </c>
      <c r="DL113" s="61">
        <f>AVERAGE(DA111:DL111)/AVERAGE(CO111:CZ111)-1</f>
        <v>1.9816305738146855E-2</v>
      </c>
      <c r="DM113" s="61">
        <f>AVERAGE(DB111:DM111)/AVERAGE(CP111:DA111)-1</f>
        <v>2.0052422238679979E-2</v>
      </c>
      <c r="DN113" s="61">
        <f t="shared" si="191"/>
        <v>2.1597622010547601E-2</v>
      </c>
      <c r="DO113" s="61">
        <f t="shared" si="191"/>
        <v>2.50748071478748E-2</v>
      </c>
      <c r="DP113" s="61">
        <f t="shared" si="191"/>
        <v>2.6658311260882028E-2</v>
      </c>
      <c r="DQ113" s="61">
        <f t="shared" si="191"/>
        <v>2.8394246350365915E-2</v>
      </c>
      <c r="DR113" s="61">
        <f t="shared" ref="DR113:DW113" si="192">AVERAGE(DG111:DR111)/AVERAGE(CU111:DF111)-1</f>
        <v>2.959120052689479E-2</v>
      </c>
      <c r="DS113" s="61">
        <f t="shared" si="192"/>
        <v>3.0823266505601188E-2</v>
      </c>
      <c r="DT113" s="61">
        <f t="shared" si="192"/>
        <v>3.2481345752300106E-2</v>
      </c>
      <c r="DU113" s="61">
        <f t="shared" si="192"/>
        <v>3.3572073716311435E-2</v>
      </c>
      <c r="DV113" s="61">
        <f t="shared" si="192"/>
        <v>3.3990809139797795E-2</v>
      </c>
      <c r="DW113" s="61">
        <f t="shared" si="192"/>
        <v>3.3717210586789115E-2</v>
      </c>
      <c r="DX113" s="61">
        <f t="shared" ref="DX113:ED113" si="193">AVERAGE(DM111:DX111)/AVERAGE(DA111:DL111)-1</f>
        <v>3.4552913453743228E-2</v>
      </c>
      <c r="DY113" s="61">
        <f t="shared" si="193"/>
        <v>3.4290230748601713E-2</v>
      </c>
      <c r="DZ113" s="61">
        <f t="shared" si="193"/>
        <v>3.3207440050275983E-2</v>
      </c>
      <c r="EA113" s="61">
        <f t="shared" si="193"/>
        <v>3.1663394317348326E-2</v>
      </c>
      <c r="EB113" s="61">
        <f t="shared" si="193"/>
        <v>3.0384073822633306E-2</v>
      </c>
      <c r="EC113" s="61">
        <f>AVERAGE(DR111:EC111)/AVERAGE(DF111:DQ111)-1</f>
        <v>2.921209551781101E-2</v>
      </c>
      <c r="ED113" s="61">
        <f t="shared" si="193"/>
        <v>2.8177996755973655E-2</v>
      </c>
      <c r="EE113" s="61">
        <f t="shared" ref="EE113:ES113" si="194">AVERAGE(DT111:EE111)/AVERAGE(DH111:DS111)-1</f>
        <v>2.5990285092276855E-2</v>
      </c>
      <c r="EF113" s="61">
        <f t="shared" si="194"/>
        <v>2.4166499181440981E-2</v>
      </c>
      <c r="EG113" s="61">
        <f t="shared" si="194"/>
        <v>2.3120336067899094E-2</v>
      </c>
      <c r="EH113" s="61">
        <f t="shared" si="194"/>
        <v>2.3614133659523695E-2</v>
      </c>
      <c r="EI113" s="61">
        <f t="shared" si="194"/>
        <v>2.3567957851494237E-2</v>
      </c>
      <c r="EJ113" s="61">
        <f t="shared" si="194"/>
        <v>2.2087582622683177E-2</v>
      </c>
      <c r="EK113" s="61">
        <f>AVERAGE(DZ111:EK111)/AVERAGE(DN111:DY111)-1</f>
        <v>2.1504645131101396E-2</v>
      </c>
      <c r="EL113" s="61">
        <f t="shared" si="194"/>
        <v>2.0835934783306032E-2</v>
      </c>
      <c r="EM113" s="61">
        <f t="shared" si="194"/>
        <v>1.9538150661863263E-2</v>
      </c>
      <c r="EN113" s="61">
        <f t="shared" si="194"/>
        <v>1.9629279784887599E-2</v>
      </c>
      <c r="EO113" s="61">
        <f t="shared" si="194"/>
        <v>1.9206040215698827E-2</v>
      </c>
      <c r="EP113" s="61">
        <f t="shared" si="194"/>
        <v>1.9217238672848858E-2</v>
      </c>
      <c r="EQ113" s="61">
        <f t="shared" si="194"/>
        <v>2.0188639170975575E-2</v>
      </c>
      <c r="ER113" s="61">
        <f t="shared" si="194"/>
        <v>2.0612211735668184E-2</v>
      </c>
      <c r="ES113" s="61">
        <f t="shared" si="194"/>
        <v>1.9765647654725882E-2</v>
      </c>
      <c r="ET113" s="165"/>
      <c r="EV113" s="208"/>
      <c r="EW113" s="358"/>
      <c r="EX113" s="6"/>
      <c r="EY113" s="6"/>
      <c r="EZ113" s="271"/>
      <c r="FA113" s="271"/>
      <c r="FB113" s="271"/>
      <c r="FC113" s="6"/>
      <c r="FD113" s="6"/>
      <c r="FE113" s="202"/>
      <c r="FF113" s="197"/>
      <c r="FG113" s="197"/>
      <c r="FH113" s="356">
        <f>SUM(FH99:FH110)</f>
        <v>1.7804270699800433E-2</v>
      </c>
      <c r="FI113" s="198"/>
      <c r="FJ113" s="6"/>
      <c r="FK113" s="6"/>
      <c r="FL113" s="6"/>
      <c r="FM113" s="6"/>
      <c r="FN113" s="6"/>
      <c r="FO113" s="6"/>
      <c r="FP113" s="6"/>
      <c r="FQ113" s="6"/>
    </row>
    <row r="114" spans="3:173" s="80" customFormat="1">
      <c r="AJ114" s="79">
        <f t="shared" ref="AJ114:AO114" si="195">AJ111/$AC$111-1</f>
        <v>-1.8059698426332593E-3</v>
      </c>
      <c r="AK114" s="79">
        <f t="shared" si="195"/>
        <v>-4.9156085658649262E-3</v>
      </c>
      <c r="AL114" s="79">
        <f t="shared" si="195"/>
        <v>-3.212711169809479E-3</v>
      </c>
      <c r="AM114" s="79">
        <f t="shared" si="195"/>
        <v>-2.2502039459521006E-3</v>
      </c>
      <c r="AN114" s="79">
        <f t="shared" si="195"/>
        <v>-2.2502039459521006E-3</v>
      </c>
      <c r="AO114" s="79">
        <f t="shared" si="195"/>
        <v>-2.2502039459521006E-3</v>
      </c>
      <c r="AP114" s="79">
        <f t="shared" ref="AP114:AY114" si="196">AP111/$AO$111-1</f>
        <v>4.8647265938672746E-4</v>
      </c>
      <c r="AQ114" s="79">
        <f t="shared" si="196"/>
        <v>-3.2237762008465731E-3</v>
      </c>
      <c r="AR114" s="79">
        <f t="shared" si="196"/>
        <v>-5.9388410573011363E-3</v>
      </c>
      <c r="AS114" s="79">
        <f t="shared" si="196"/>
        <v>1.039008242124817E-2</v>
      </c>
      <c r="AT114" s="79">
        <f t="shared" si="196"/>
        <v>1.5713275369985125E-2</v>
      </c>
      <c r="AU114" s="79">
        <f t="shared" si="196"/>
        <v>1.8012406352238441E-2</v>
      </c>
      <c r="AV114" s="79">
        <f t="shared" si="196"/>
        <v>2.1816562778272486E-2</v>
      </c>
      <c r="AW114" s="79">
        <f t="shared" si="196"/>
        <v>1.8106262986049337E-2</v>
      </c>
      <c r="AX114" s="79">
        <f t="shared" si="196"/>
        <v>2.1816562778272486E-2</v>
      </c>
      <c r="AY114" s="79">
        <f t="shared" si="196"/>
        <v>2.6788364499851669E-2</v>
      </c>
      <c r="AZ114" s="79">
        <f>AZ111/$AO$111-1</f>
        <v>2.6714158504007379E-2</v>
      </c>
      <c r="BA114" s="79">
        <f>BA111/$AO$111-1</f>
        <v>2.6120510537251507E-2</v>
      </c>
      <c r="BB114" s="79">
        <f>BB111/$BA$111-1</f>
        <v>-4.1943881978595554E-3</v>
      </c>
      <c r="BC114" s="79">
        <f>BC111/$BA$111-1</f>
        <v>-2.0248770610356015E-3</v>
      </c>
      <c r="BD114" s="79">
        <f>BD111/$BA$111-1</f>
        <v>-3.4712178189180154E-3</v>
      </c>
      <c r="BE114" s="79">
        <f>BE111/$BA$111-1</f>
        <v>-1.2149262366213498E-2</v>
      </c>
      <c r="BF114" s="79">
        <f>BF111/$BA$111-1</f>
        <v>-1.0702921608330862E-2</v>
      </c>
      <c r="BG114" s="79"/>
      <c r="BH114" s="79"/>
      <c r="BI114" s="79"/>
      <c r="BJ114" s="79"/>
      <c r="BK114" s="122"/>
      <c r="BL114" s="122"/>
      <c r="BM114" s="122"/>
      <c r="BN114" s="21">
        <f>BN111/$BM$111-1</f>
        <v>5.3765378450891799E-3</v>
      </c>
      <c r="BO114" s="21">
        <f t="shared" ref="BO114:BY114" si="197">BO111/$BM$111-1</f>
        <v>6.833303683407399E-3</v>
      </c>
      <c r="BP114" s="21">
        <f t="shared" si="197"/>
        <v>8.4981789271996178E-3</v>
      </c>
      <c r="BQ114" s="21">
        <f t="shared" si="197"/>
        <v>6.694564079758214E-3</v>
      </c>
      <c r="BR114" s="21">
        <f t="shared" si="197"/>
        <v>1.4672091289596345E-2</v>
      </c>
      <c r="BS114" s="21">
        <f t="shared" si="197"/>
        <v>1.6961294749810785E-2</v>
      </c>
      <c r="BT114" s="21">
        <f t="shared" si="197"/>
        <v>1.0509903180115465E-2</v>
      </c>
      <c r="BU114" s="21">
        <f t="shared" si="197"/>
        <v>7.3188922961802128E-3</v>
      </c>
      <c r="BV114" s="21">
        <f t="shared" si="197"/>
        <v>4.8215794304917736E-3</v>
      </c>
      <c r="BW114" s="21">
        <f t="shared" si="197"/>
        <v>-8.6674431913202898E-4</v>
      </c>
      <c r="BX114" s="21">
        <f t="shared" si="197"/>
        <v>-8.6674431913202898E-4</v>
      </c>
      <c r="BY114" s="21">
        <f t="shared" si="197"/>
        <v>-6.0694794559830179E-3</v>
      </c>
      <c r="BZ114" s="21">
        <f>BZ111/$BY$111-1</f>
        <v>4.2573981016191809E-3</v>
      </c>
      <c r="CA114" s="21">
        <f t="shared" ref="CA114:CJ114" si="198">CA111/$BY$111-1</f>
        <v>2.0938023450578491E-4</v>
      </c>
      <c r="CB114" s="21">
        <f t="shared" si="198"/>
        <v>-9.7710776102744035E-4</v>
      </c>
      <c r="CC114" s="21">
        <f t="shared" si="198"/>
        <v>6.9793411501950509E-4</v>
      </c>
      <c r="CD114" s="21">
        <f t="shared" si="198"/>
        <v>7.0491345616974233E-3</v>
      </c>
      <c r="CE114" s="21">
        <f t="shared" si="198"/>
        <v>2.6521496370741637E-3</v>
      </c>
      <c r="CF114" s="21">
        <f t="shared" si="198"/>
        <v>1.2213847012841894E-2</v>
      </c>
      <c r="CG114" s="21">
        <f t="shared" si="198"/>
        <v>1.3539921831379198E-2</v>
      </c>
      <c r="CH114" s="21">
        <f t="shared" si="198"/>
        <v>1.7308766052484659E-2</v>
      </c>
      <c r="CI114" s="21">
        <f t="shared" si="198"/>
        <v>2.4078726968174147E-2</v>
      </c>
      <c r="CJ114" s="21">
        <f t="shared" si="198"/>
        <v>2.5753768844221092E-2</v>
      </c>
      <c r="CK114" s="21">
        <f>CK111/$BY$111-1</f>
        <v>2.8545505304299335E-2</v>
      </c>
      <c r="CL114" s="21">
        <f t="shared" ref="CL114:CV114" si="199">CL111/$CK$111-1</f>
        <v>5.1570876026327817E-3</v>
      </c>
      <c r="CM114" s="21">
        <f t="shared" si="199"/>
        <v>5.3606568501052276E-3</v>
      </c>
      <c r="CN114" s="21">
        <f t="shared" si="199"/>
        <v>9.4998982153762235E-3</v>
      </c>
      <c r="CO114" s="21">
        <f t="shared" si="199"/>
        <v>1.6828391124380726E-2</v>
      </c>
      <c r="CP114" s="21">
        <f t="shared" si="199"/>
        <v>2.9653253715138828E-2</v>
      </c>
      <c r="CQ114" s="21">
        <f t="shared" si="199"/>
        <v>3.4335346407002865E-2</v>
      </c>
      <c r="CR114" s="21">
        <f t="shared" si="199"/>
        <v>3.9153151930514829E-2</v>
      </c>
      <c r="CS114" s="21">
        <f t="shared" si="199"/>
        <v>4.5260229354685322E-2</v>
      </c>
      <c r="CT114" s="21">
        <f t="shared" si="199"/>
        <v>4.6339683230827822E-2</v>
      </c>
      <c r="CU114" s="21">
        <f t="shared" si="199"/>
        <v>4.5667367849630214E-2</v>
      </c>
      <c r="CV114" s="21">
        <f t="shared" si="199"/>
        <v>5.0824455452262995E-2</v>
      </c>
      <c r="CW114" s="21">
        <f>CW111/$CK$111-1</f>
        <v>5.0281604125669954E-2</v>
      </c>
      <c r="CX114" s="6">
        <f t="shared" ref="CX114:DD114" si="200">CX111/$CW$111-1</f>
        <v>-8.3990179609760851E-4</v>
      </c>
      <c r="CY114" s="6">
        <f t="shared" si="200"/>
        <v>-1.9382349140716348E-3</v>
      </c>
      <c r="CZ114" s="6">
        <f t="shared" si="200"/>
        <v>2.325881896885873E-3</v>
      </c>
      <c r="DA114" s="6">
        <f t="shared" si="200"/>
        <v>-1.8736270836025026E-3</v>
      </c>
      <c r="DB114" s="6">
        <f t="shared" si="200"/>
        <v>-2.4550975578240264E-3</v>
      </c>
      <c r="DC114" s="6">
        <f t="shared" si="200"/>
        <v>-1.1047939010208063E-2</v>
      </c>
      <c r="DD114" s="6">
        <f t="shared" si="200"/>
        <v>4.4901840677091798E-3</v>
      </c>
      <c r="DE114" s="6">
        <f>DE111/$CW$111-1</f>
        <v>8.9639768057887537E-3</v>
      </c>
      <c r="DF114" s="6">
        <f>DF111/$CW$111-1</f>
        <v>1.3458692725158317E-2</v>
      </c>
      <c r="DG114" s="6">
        <f>DG111/$CW$111-1</f>
        <v>1.7917364711202977E-2</v>
      </c>
      <c r="DH114" s="6">
        <f>DH111/$CW$111-1</f>
        <v>1.8041554141361882E-2</v>
      </c>
      <c r="DI114" s="6">
        <f>DI111/$CW$111-1</f>
        <v>2.1253885579532117E-2</v>
      </c>
      <c r="DJ114" s="6">
        <f t="shared" ref="DJ114:DO114" si="201">DJ111/$DI$111-1</f>
        <v>6.3622550690367596E-4</v>
      </c>
      <c r="DK114" s="6">
        <f t="shared" si="201"/>
        <v>5.2998583854066972E-3</v>
      </c>
      <c r="DL114" s="6">
        <f t="shared" si="201"/>
        <v>7.150793344247619E-3</v>
      </c>
      <c r="DM114" s="6">
        <f t="shared" si="201"/>
        <v>1.0050163738422935E-2</v>
      </c>
      <c r="DN114" s="6">
        <f t="shared" si="201"/>
        <v>1.2041387843820361E-2</v>
      </c>
      <c r="DO114" s="6">
        <f t="shared" si="201"/>
        <v>1.3232326512611969E-2</v>
      </c>
      <c r="DP114" s="6">
        <f t="shared" ref="DP114:DU114" si="202">DP111/$DI$111-1</f>
        <v>1.7297250314527002E-2</v>
      </c>
      <c r="DQ114" s="6">
        <f t="shared" si="202"/>
        <v>2.2164242564226333E-2</v>
      </c>
      <c r="DR114" s="6">
        <f t="shared" si="202"/>
        <v>2.3772246994758106E-2</v>
      </c>
      <c r="DS114" s="6">
        <f t="shared" si="202"/>
        <v>3.3738463259501028E-2</v>
      </c>
      <c r="DT114" s="6">
        <f t="shared" si="202"/>
        <v>3.4102665877659977E-2</v>
      </c>
      <c r="DU114" s="6">
        <f t="shared" si="202"/>
        <v>3.4376827949628597E-2</v>
      </c>
      <c r="DV114" s="6">
        <f>DV111/DU111-1</f>
        <v>-5.5735583900851093E-3</v>
      </c>
      <c r="DW114" s="6">
        <f>DW111/$DU$111-1</f>
        <v>-3.2507529249027334E-3</v>
      </c>
      <c r="DX114" s="6">
        <f>DX111/$DU$111-1</f>
        <v>8.9560805375896724E-3</v>
      </c>
      <c r="DY114" s="6">
        <f t="shared" ref="DY114:EE114" si="203">DY111/$DU$111-1</f>
        <v>6.1551516632907255E-3</v>
      </c>
      <c r="DZ114" s="6">
        <f t="shared" si="203"/>
        <v>1.1399718908520207E-3</v>
      </c>
      <c r="EA114" s="6">
        <f>EA111/$DU$111-1</f>
        <v>6.4478081976604429E-3</v>
      </c>
      <c r="EB114" s="6">
        <f>EB111/$DU$111-1</f>
        <v>2.2210385381331577E-3</v>
      </c>
      <c r="EC114" s="6">
        <f>EC111/$DU$111-1</f>
        <v>8.5796748822963842E-3</v>
      </c>
      <c r="ED114" s="6">
        <f>ED111/$DU$111-1</f>
        <v>8.8942783326360075E-3</v>
      </c>
      <c r="EE114" s="6">
        <f t="shared" si="203"/>
        <v>1.0485742271787446E-2</v>
      </c>
      <c r="EF114" s="6">
        <f>EF111/$DU$111-1</f>
        <v>1.520654444694447E-2</v>
      </c>
      <c r="EG114" s="6">
        <f>EG111/$DU$111-1</f>
        <v>2.1684460205022127E-2</v>
      </c>
      <c r="EH114" s="6">
        <f>EH111/$EG$111-1</f>
        <v>6.1242718298195609E-3</v>
      </c>
      <c r="EI114" s="6">
        <f>EI111/$EG$111-1</f>
        <v>-3.518136225133528E-5</v>
      </c>
      <c r="EJ114" s="6">
        <f>EJ111/$EG$111-1</f>
        <v>5.6485739604845708E-3</v>
      </c>
      <c r="EK114" s="6">
        <f>EK111/$EG$111-1</f>
        <v>7.6814583282278637E-3</v>
      </c>
      <c r="EL114" s="6">
        <f t="shared" ref="EK114:ES114" si="204">EL111/$DU$111-1</f>
        <v>-1</v>
      </c>
      <c r="EM114" s="6">
        <f t="shared" si="204"/>
        <v>-1</v>
      </c>
      <c r="EN114" s="6">
        <f t="shared" si="204"/>
        <v>-1</v>
      </c>
      <c r="EO114" s="6">
        <f t="shared" si="204"/>
        <v>-1</v>
      </c>
      <c r="EP114" s="6">
        <f t="shared" si="204"/>
        <v>-1</v>
      </c>
      <c r="EQ114" s="6">
        <f t="shared" si="204"/>
        <v>-1</v>
      </c>
      <c r="ER114" s="6">
        <f t="shared" si="204"/>
        <v>-1</v>
      </c>
      <c r="ES114" s="6">
        <f t="shared" si="204"/>
        <v>-1</v>
      </c>
      <c r="ET114" s="6"/>
      <c r="EU114" s="183"/>
      <c r="EV114" s="208"/>
      <c r="EW114" s="358"/>
      <c r="EX114" s="6"/>
      <c r="EY114" s="6"/>
      <c r="EZ114" s="271"/>
      <c r="FA114" s="271"/>
      <c r="FB114" s="271"/>
      <c r="FC114" s="6"/>
      <c r="FD114" s="6"/>
      <c r="FE114" s="192"/>
      <c r="FF114" s="193"/>
      <c r="FG114" s="193"/>
      <c r="FH114" s="193"/>
      <c r="FI114" s="194"/>
      <c r="FJ114" s="6"/>
      <c r="FK114" s="6"/>
      <c r="FL114" s="6"/>
      <c r="FM114" s="6"/>
      <c r="FN114" s="6"/>
      <c r="FO114" s="6"/>
      <c r="FP114" s="6"/>
      <c r="FQ114" s="6"/>
    </row>
    <row r="115" spans="3:173" s="80" customFormat="1">
      <c r="C115" s="80">
        <v>4.4897365685154345E-2</v>
      </c>
      <c r="D115" s="80">
        <v>4.2964607060028692E-2</v>
      </c>
      <c r="E115" s="80">
        <v>3.89272334802655E-2</v>
      </c>
      <c r="F115" s="80">
        <v>3.5010586672869159E-2</v>
      </c>
      <c r="G115" s="80">
        <v>3.0924568038402711E-2</v>
      </c>
      <c r="H115" s="80">
        <v>2.807779454210646E-2</v>
      </c>
      <c r="I115" s="80">
        <v>2.4788338501380514E-2</v>
      </c>
      <c r="J115" s="80">
        <v>2.145507940330238E-2</v>
      </c>
      <c r="K115" s="80">
        <v>2.1127435987118748E-2</v>
      </c>
      <c r="L115" s="80">
        <v>2.0368740238809524E-2</v>
      </c>
      <c r="M115" s="80">
        <v>1.9454568337138767E-2</v>
      </c>
      <c r="N115" s="80">
        <v>1.8588366334858719E-2</v>
      </c>
      <c r="R115" s="80">
        <v>1.7741177370054428E-2</v>
      </c>
      <c r="S115" s="80">
        <v>1.6945131467567709E-2</v>
      </c>
      <c r="T115" s="80">
        <v>1.7965909564575444E-2</v>
      </c>
      <c r="U115" s="80">
        <v>1.8897919786245554E-2</v>
      </c>
      <c r="V115" s="80">
        <v>1.9637897433808726E-2</v>
      </c>
      <c r="W115" s="80">
        <v>1.8753032363797439E-2</v>
      </c>
      <c r="X115" s="80">
        <v>1.7632039262943877E-2</v>
      </c>
      <c r="Y115" s="80">
        <v>1.6275586771680173E-2</v>
      </c>
      <c r="Z115" s="80">
        <v>1.5110795881633221E-2</v>
      </c>
      <c r="AA115" s="80">
        <v>1.4198890085569849E-2</v>
      </c>
      <c r="AB115" s="80">
        <v>1.3969709441667755E-2</v>
      </c>
      <c r="AC115" s="80">
        <v>1.4123330690046787E-2</v>
      </c>
      <c r="AD115" s="80">
        <v>1.2055829308467159E-2</v>
      </c>
      <c r="AE115" s="80">
        <v>1.0388549622834642E-2</v>
      </c>
      <c r="AF115" s="80">
        <v>9.8744836758208887E-3</v>
      </c>
      <c r="AG115" s="80">
        <v>1.0369609212401487E-2</v>
      </c>
      <c r="AH115" s="80">
        <v>1.1443632045872398E-2</v>
      </c>
      <c r="AI115" s="80">
        <v>1.2800743241899948E-2</v>
      </c>
      <c r="AJ115" s="80">
        <v>1.2655255677134658E-2</v>
      </c>
      <c r="AK115" s="80">
        <v>1.2272579031273434E-2</v>
      </c>
      <c r="AL115" s="80">
        <v>1.1186179097122828E-2</v>
      </c>
      <c r="AM115" s="80">
        <v>9.7591015482130228E-3</v>
      </c>
      <c r="AN115" s="80">
        <v>9.5698106412014372E-3</v>
      </c>
      <c r="AO115" s="80">
        <v>7.5177947217253127E-3</v>
      </c>
      <c r="AP115" s="80">
        <f>AVERAGE(AE111:AP111)/AVERAGE(S111:AD111)-1</f>
        <v>7.4692306638262096E-3</v>
      </c>
      <c r="AQ115" s="80">
        <f>AVERAGE(AF111:AQ111)/AVERAGE(T111:AE111)-1</f>
        <v>6.4423439311263042E-3</v>
      </c>
      <c r="AR115" s="80">
        <f>AVERAGE(AG111:AR111)/AVERAGE(U111:AF111)-1</f>
        <v>4.3263114356513199E-3</v>
      </c>
      <c r="AT115" s="117"/>
      <c r="AU115" s="118"/>
      <c r="AV115" s="120"/>
      <c r="AX115" s="121"/>
      <c r="AY115" s="121"/>
      <c r="BB115" s="122"/>
      <c r="BC115" s="122"/>
      <c r="BD115" s="137"/>
      <c r="BE115" s="122"/>
      <c r="BF115" s="122"/>
      <c r="BG115" s="137"/>
      <c r="BH115" s="122"/>
      <c r="BI115" s="122"/>
      <c r="BJ115" s="125"/>
      <c r="BK115" s="122"/>
      <c r="BL115" s="122"/>
      <c r="BM115" s="122"/>
      <c r="BN115" s="122"/>
      <c r="BO115"/>
      <c r="BP115" s="6"/>
      <c r="BQ115" s="6"/>
      <c r="BR115" s="6"/>
      <c r="BS115" s="6"/>
      <c r="BT115" s="6"/>
      <c r="BU115" s="6"/>
      <c r="BV115" s="6">
        <f>BV111/BS111-1</f>
        <v>-1.1937244201910002E-2</v>
      </c>
      <c r="BW115" s="6"/>
      <c r="BX115" s="6"/>
      <c r="BY115" s="6"/>
      <c r="BZ115" s="6"/>
      <c r="CA115" s="6"/>
      <c r="CB115" s="143">
        <f>CB111/BY111-1</f>
        <v>-9.7710776102744035E-4</v>
      </c>
      <c r="CC115" s="6"/>
      <c r="CD115" s="6"/>
      <c r="CE115" s="120">
        <f>CE111/CB111-1</f>
        <v>3.6328070420568181E-3</v>
      </c>
      <c r="CF115" s="6"/>
      <c r="CG115" s="6"/>
      <c r="CH115" s="120">
        <f>CH111/CE111-1</f>
        <v>1.4617847695948649E-2</v>
      </c>
      <c r="CI115" s="6"/>
      <c r="CJ115" s="6"/>
      <c r="CK115" s="6">
        <f>+CK111/CH111-1</f>
        <v>1.1045554335894714E-2</v>
      </c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>
        <f>CW111/CK111-1</f>
        <v>5.0281604125669954E-2</v>
      </c>
      <c r="CX115" s="6"/>
      <c r="CY115" s="6"/>
      <c r="CZ115" s="6"/>
      <c r="DA115" s="6"/>
      <c r="DB115" s="6"/>
      <c r="DC115" s="6">
        <f>AVERAGE(CX111:DC111)/AVERAGE(CL111:CQ111)-1</f>
        <v>3.0197535258263963E-2</v>
      </c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>
        <f t="shared" ref="DN115:DS115" si="205">DN111/DB111-1</f>
        <v>3.6094913795336581E-2</v>
      </c>
      <c r="DO115" s="6">
        <f t="shared" si="205"/>
        <v>4.6327209642647249E-2</v>
      </c>
      <c r="DP115" s="6">
        <f t="shared" si="205"/>
        <v>3.4274685956567463E-2</v>
      </c>
      <c r="DQ115" s="6">
        <f t="shared" si="205"/>
        <v>3.4614940093256941E-2</v>
      </c>
      <c r="DR115" s="6">
        <f t="shared" si="205"/>
        <v>3.1646768335949149E-2</v>
      </c>
      <c r="DS115" s="6">
        <f t="shared" si="205"/>
        <v>3.7126842389901604E-2</v>
      </c>
      <c r="DT115"/>
      <c r="DU115"/>
      <c r="DV115" s="6"/>
      <c r="DW115" s="6"/>
      <c r="DX115" s="6"/>
      <c r="DY115" s="6"/>
      <c r="DZ115" s="6">
        <f t="shared" ref="DZ115:EE115" si="206">DZ111/DN111-1</f>
        <v>2.3234821121612237E-2</v>
      </c>
      <c r="EA115" s="6">
        <f t="shared" si="206"/>
        <v>2.7450727834031241E-2</v>
      </c>
      <c r="EB115" s="6">
        <f t="shared" si="206"/>
        <v>1.9047499073587826E-2</v>
      </c>
      <c r="EC115" s="6">
        <f t="shared" si="206"/>
        <v>2.0629954949403118E-2</v>
      </c>
      <c r="ED115" s="6">
        <f t="shared" si="206"/>
        <v>1.93447482304967E-2</v>
      </c>
      <c r="EE115" s="6">
        <f t="shared" si="206"/>
        <v>1.1109747705144057E-2</v>
      </c>
      <c r="EF115" s="6">
        <f>EF111/DT111-1</f>
        <v>1.5475696765070879E-2</v>
      </c>
      <c r="EG115" s="6">
        <f>EG111/DU111-1</f>
        <v>2.1684460205022127E-2</v>
      </c>
      <c r="EH115" s="6">
        <f>EH111/DV111-1</f>
        <v>3.3702937242342967E-2</v>
      </c>
      <c r="EI115" s="6">
        <f>EI111/DW111-1</f>
        <v>2.4980474228487592E-2</v>
      </c>
      <c r="EJ115" s="6">
        <f>EJ111/DX111-1</f>
        <v>1.8335228125411884E-2</v>
      </c>
      <c r="EK115" s="6">
        <f>EK111/DY111-1</f>
        <v>2.3234324357181979E-2</v>
      </c>
      <c r="EL115" s="6">
        <f t="shared" ref="EL115:ER115" si="207">EL111/DZ111-1</f>
        <v>-1</v>
      </c>
      <c r="EM115" s="6">
        <f t="shared" si="207"/>
        <v>-1</v>
      </c>
      <c r="EN115" s="6">
        <f t="shared" si="207"/>
        <v>-1</v>
      </c>
      <c r="EO115" s="6">
        <f t="shared" si="207"/>
        <v>-1</v>
      </c>
      <c r="EP115" s="6">
        <f t="shared" si="207"/>
        <v>-1</v>
      </c>
      <c r="EQ115" s="6">
        <f t="shared" si="207"/>
        <v>-1</v>
      </c>
      <c r="ER115" s="6">
        <f t="shared" si="207"/>
        <v>-1</v>
      </c>
      <c r="ES115" s="6">
        <f>FF117</f>
        <v>0</v>
      </c>
      <c r="ET115"/>
      <c r="EU115" s="183"/>
      <c r="EV115" s="208"/>
      <c r="EW115" s="358"/>
      <c r="EX115" s="6"/>
      <c r="EY115" s="6"/>
      <c r="EZ115" s="271"/>
      <c r="FA115" s="271"/>
      <c r="FB115" s="271"/>
      <c r="FC115" s="6"/>
      <c r="FD115" s="6"/>
      <c r="FE115" s="192"/>
      <c r="FF115" s="193"/>
      <c r="FG115" s="193"/>
      <c r="FH115" s="193"/>
      <c r="FI115" s="194"/>
      <c r="FJ115" s="428"/>
      <c r="FK115" s="428"/>
      <c r="FL115" s="428"/>
      <c r="FM115" s="428"/>
      <c r="FN115" s="6"/>
      <c r="FO115" s="6"/>
      <c r="FP115" s="6"/>
      <c r="FQ115" s="6"/>
    </row>
    <row r="116" spans="3:173" s="80" customFormat="1">
      <c r="AT116" s="117"/>
      <c r="AU116" s="118"/>
      <c r="AV116" s="118"/>
      <c r="BB116" s="122"/>
      <c r="BC116" s="122"/>
      <c r="BD116" s="122"/>
      <c r="BE116" s="122"/>
      <c r="BF116" s="122"/>
      <c r="BG116" s="125"/>
      <c r="BH116" s="122"/>
      <c r="BI116" s="122"/>
      <c r="BJ116" s="122"/>
      <c r="BK116" s="122"/>
      <c r="BL116" s="122"/>
      <c r="BM116" s="122"/>
      <c r="BN116" s="125"/>
      <c r="BO116" s="125"/>
      <c r="BP116" s="125"/>
      <c r="BQ116"/>
      <c r="BR116"/>
      <c r="BS116" s="6"/>
      <c r="BT116"/>
      <c r="BU116"/>
      <c r="BV116"/>
      <c r="BW116"/>
      <c r="BX116"/>
      <c r="BY116" s="6">
        <f t="shared" ref="BY116:BY128" si="208">+BY99/BM99-1</f>
        <v>-1.9790750894241316E-2</v>
      </c>
      <c r="BZ116" s="6">
        <f t="shared" ref="BZ116:BZ128" si="209">BY116*Q99</f>
        <v>-9.4980365414169734E-3</v>
      </c>
      <c r="CA116" s="6">
        <f t="shared" ref="CA116:CA128" si="210">+BY61/BM61-1</f>
        <v>2.7077562326869753E-2</v>
      </c>
      <c r="CB116" s="6">
        <f t="shared" ref="CB116:CB128" si="211">+CA116*Q61</f>
        <v>1.3259882271468119E-2</v>
      </c>
      <c r="CC116" s="6"/>
      <c r="CD116" s="428" t="s">
        <v>77</v>
      </c>
      <c r="CE116" s="428"/>
      <c r="CF116" s="428"/>
      <c r="CG116" s="428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107"/>
      <c r="CY116" s="107"/>
      <c r="CZ116" s="107"/>
      <c r="DA116" s="107"/>
      <c r="DB116" s="6">
        <f>DC111/CQ111-1</f>
        <v>4.1986485599947443E-3</v>
      </c>
      <c r="DC116" s="6">
        <f>AVERAGE(CR111:DC111)/AVERAGE(CF111:CQ111)-1</f>
        <v>4.2332379469038228E-2</v>
      </c>
      <c r="DD116" s="118">
        <f>DC111/DB111-1</f>
        <v>-8.6139896373057523E-3</v>
      </c>
      <c r="DE116" s="6">
        <f>DE111/CS111-1</f>
        <v>1.3810986302259076E-2</v>
      </c>
      <c r="DF116" s="6">
        <f>DF111/CT111-1</f>
        <v>1.7276739637588578E-2</v>
      </c>
      <c r="DG116" s="6">
        <f>DG111/CU111-1</f>
        <v>2.2409148020765768E-2</v>
      </c>
      <c r="DH116" s="6">
        <f>DH111/CV111-1</f>
        <v>1.751563831848113E-2</v>
      </c>
      <c r="DI116" s="6">
        <f>DI111/CW111-1</f>
        <v>2.1253885579532117E-2</v>
      </c>
      <c r="DJ116" s="6"/>
      <c r="DK116" s="107"/>
      <c r="DL116" s="6"/>
      <c r="DM116" s="107"/>
      <c r="DN116"/>
      <c r="DO116" s="107"/>
      <c r="DP116"/>
      <c r="DQ116"/>
      <c r="DR116"/>
      <c r="DS116"/>
      <c r="DT116"/>
      <c r="DU116"/>
      <c r="DV116" s="6">
        <f t="shared" ref="DV116:EA116" si="212">DV111/DJ111-1</f>
        <v>2.795765542130435E-2</v>
      </c>
      <c r="DW116" s="386">
        <f t="shared" si="212"/>
        <v>2.557890150965747E-2</v>
      </c>
      <c r="DX116" s="386">
        <f t="shared" si="212"/>
        <v>3.6230916982698425E-2</v>
      </c>
      <c r="DY116" s="386">
        <f t="shared" si="212"/>
        <v>3.0388006027963765E-2</v>
      </c>
      <c r="DZ116" s="6">
        <f t="shared" si="212"/>
        <v>2.3234821121612237E-2</v>
      </c>
      <c r="EA116" s="6">
        <f t="shared" si="212"/>
        <v>2.7450727834031241E-2</v>
      </c>
      <c r="EB116" s="6">
        <f>EB111/DP111-1</f>
        <v>1.9047499073587826E-2</v>
      </c>
      <c r="EC116" s="6">
        <f>EC111/DQ111-1</f>
        <v>2.0629954949403118E-2</v>
      </c>
      <c r="ED116" s="6">
        <f>ED111/DR111-1</f>
        <v>1.93447482304967E-2</v>
      </c>
      <c r="EE116" s="6">
        <f>EE111/DS111-1</f>
        <v>1.1109747705144057E-2</v>
      </c>
      <c r="EF116" s="6">
        <f>EF111/DT111-1</f>
        <v>1.5475696765070879E-2</v>
      </c>
      <c r="EG116"/>
      <c r="EH116" s="6">
        <f t="shared" ref="EH116:ER116" si="213">EH111/DV111-1</f>
        <v>3.3702937242342967E-2</v>
      </c>
      <c r="EI116" s="386">
        <f t="shared" si="213"/>
        <v>2.4980474228487592E-2</v>
      </c>
      <c r="EJ116" s="386">
        <f t="shared" si="213"/>
        <v>1.8335228125411884E-2</v>
      </c>
      <c r="EK116" s="386">
        <f t="shared" si="213"/>
        <v>2.3234324357181979E-2</v>
      </c>
      <c r="EL116" s="6">
        <f t="shared" si="213"/>
        <v>-1</v>
      </c>
      <c r="EM116" s="6">
        <f t="shared" si="213"/>
        <v>-1</v>
      </c>
      <c r="EN116" s="6">
        <f t="shared" si="213"/>
        <v>-1</v>
      </c>
      <c r="EO116" s="6">
        <f t="shared" si="213"/>
        <v>-1</v>
      </c>
      <c r="EP116" s="6">
        <f t="shared" si="213"/>
        <v>-1</v>
      </c>
      <c r="EQ116" s="6">
        <f t="shared" si="213"/>
        <v>-1</v>
      </c>
      <c r="ER116" s="6">
        <f t="shared" si="213"/>
        <v>-1</v>
      </c>
      <c r="ES116"/>
      <c r="ET116"/>
      <c r="EU116" s="183"/>
      <c r="EV116" s="208"/>
      <c r="EW116" s="358"/>
      <c r="EX116" s="107"/>
      <c r="EY116" s="107"/>
      <c r="EZ116" s="285"/>
      <c r="FA116" s="285" t="s">
        <v>63</v>
      </c>
      <c r="FB116" s="285"/>
      <c r="FC116" s="107"/>
      <c r="FD116" s="107"/>
      <c r="FE116" s="192"/>
      <c r="FF116" s="193"/>
      <c r="FG116" s="193"/>
      <c r="FH116" s="193"/>
      <c r="FI116" s="194"/>
      <c r="FJ116" s="6"/>
      <c r="FK116" s="6"/>
      <c r="FL116" s="6"/>
      <c r="FM116" s="120"/>
      <c r="FO116" s="6"/>
      <c r="FP116" s="6"/>
      <c r="FQ116" s="6"/>
    </row>
    <row r="117" spans="3:173" s="80" customFormat="1">
      <c r="P117" s="123"/>
      <c r="Q117" s="123"/>
      <c r="R117" s="123"/>
      <c r="S117" s="123"/>
      <c r="T117" s="123"/>
      <c r="U117" s="123"/>
      <c r="V117" s="123"/>
      <c r="AR117" s="98"/>
      <c r="BB117" s="429" t="s">
        <v>74</v>
      </c>
      <c r="BC117" s="429"/>
      <c r="BD117" s="429"/>
      <c r="BE117" s="429"/>
      <c r="BF117" s="429"/>
      <c r="BG117" s="122"/>
      <c r="BH117" s="122"/>
      <c r="BI117" s="122"/>
      <c r="BJ117" s="122"/>
      <c r="BK117" s="122"/>
      <c r="BL117" s="122"/>
      <c r="BM117" s="122"/>
      <c r="BN117" s="122"/>
      <c r="BO117" s="123"/>
      <c r="BP117" s="125"/>
      <c r="BQ117" s="123"/>
      <c r="BR117" s="122"/>
      <c r="BS117" s="122"/>
      <c r="BT117" s="122"/>
      <c r="BU117" s="122"/>
      <c r="BV117" s="6"/>
      <c r="BW117" t="s">
        <v>55</v>
      </c>
      <c r="BX117" t="s">
        <v>56</v>
      </c>
      <c r="BY117" s="6">
        <f t="shared" si="208"/>
        <v>-1.1053026935046062E-2</v>
      </c>
      <c r="BZ117" s="6">
        <f t="shared" si="209"/>
        <v>-1.7871528721006625E-3</v>
      </c>
      <c r="CA117" s="6">
        <f t="shared" si="210"/>
        <v>3.7358490566037572E-2</v>
      </c>
      <c r="CB117" s="6">
        <f t="shared" si="211"/>
        <v>6.1006415094339355E-3</v>
      </c>
      <c r="CC117" s="6"/>
      <c r="CD117" s="120" t="s">
        <v>68</v>
      </c>
      <c r="CE117" s="120" t="s">
        <v>69</v>
      </c>
      <c r="CF117" s="120" t="s">
        <v>70</v>
      </c>
      <c r="CG117" s="120" t="s">
        <v>71</v>
      </c>
      <c r="CH117" s="120" t="s">
        <v>72</v>
      </c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107">
        <v>2021</v>
      </c>
      <c r="CY117" s="107"/>
      <c r="CZ117" s="107"/>
      <c r="DA117" s="107"/>
      <c r="DB117" s="107"/>
      <c r="DC117" s="107"/>
      <c r="DD117" s="107"/>
      <c r="DE117" s="107"/>
      <c r="DF117" s="107"/>
      <c r="DG117" s="107"/>
      <c r="DH117" s="107"/>
      <c r="DI117" s="107"/>
      <c r="DJ117" s="107"/>
      <c r="DK117" s="107"/>
      <c r="DL117" s="107"/>
      <c r="DM117" s="107"/>
      <c r="DN117"/>
      <c r="DO117" s="107"/>
      <c r="DP117"/>
      <c r="DQ117"/>
      <c r="DR117"/>
      <c r="DS117"/>
      <c r="DT117"/>
      <c r="DU117"/>
      <c r="DV117" s="107"/>
      <c r="DW117" s="107">
        <f t="shared" ref="DW117:EF117" si="214">SUMPRODUCT(DW99:DW110,$Q$99:$Q$110)/$Q$111</f>
        <v>162.97210063999998</v>
      </c>
      <c r="DX117" s="266">
        <f t="shared" si="214"/>
        <v>164.96796198364558</v>
      </c>
      <c r="DY117" s="266">
        <f t="shared" si="214"/>
        <v>164.04331787000004</v>
      </c>
      <c r="DZ117" s="266">
        <f t="shared" si="214"/>
        <v>163.51401954655228</v>
      </c>
      <c r="EA117" s="266">
        <f t="shared" si="214"/>
        <v>164.13780960424558</v>
      </c>
      <c r="EB117" s="266">
        <f t="shared" si="214"/>
        <v>163.53422349275729</v>
      </c>
      <c r="EC117" s="266">
        <f t="shared" si="214"/>
        <v>164.45659007457138</v>
      </c>
      <c r="ED117" s="266">
        <f t="shared" si="214"/>
        <v>163.12452516376419</v>
      </c>
      <c r="EE117" s="266">
        <f t="shared" si="214"/>
        <v>164.75069182490344</v>
      </c>
      <c r="EF117" s="266">
        <f t="shared" si="214"/>
        <v>165.4241441385463</v>
      </c>
      <c r="EG117" s="141"/>
      <c r="EH117" s="107"/>
      <c r="EI117" s="107">
        <f>SUMPRODUCT(EI99:EI110,$Q$99:$Q$110)/$Q$111</f>
        <v>166.39392968971677</v>
      </c>
      <c r="EJ117" s="266">
        <f>SUMPRODUCT(EJ99:EJ110,$Q$99:$Q$110)/$Q$111</f>
        <v>167.35053803212557</v>
      </c>
      <c r="EK117" s="266">
        <f>SUMPRODUCT('[1]Variación por grupo de producto'!AK4:AK15,$Q$99:$Q$110)/$Q$111</f>
        <v>5.9271532614073473E-3</v>
      </c>
      <c r="EL117" s="266">
        <f t="shared" ref="EL117:ER117" si="215">SUMPRODUCT(EL99:EL110,$Q$99:$Q$110)/$Q$111</f>
        <v>0</v>
      </c>
      <c r="EM117" s="266">
        <f t="shared" si="215"/>
        <v>0</v>
      </c>
      <c r="EN117" s="266">
        <f t="shared" si="215"/>
        <v>0</v>
      </c>
      <c r="EO117" s="266">
        <f t="shared" si="215"/>
        <v>0</v>
      </c>
      <c r="EP117" s="266">
        <f t="shared" si="215"/>
        <v>0</v>
      </c>
      <c r="EQ117" s="266">
        <f t="shared" si="215"/>
        <v>0</v>
      </c>
      <c r="ER117" s="266">
        <f t="shared" si="215"/>
        <v>0</v>
      </c>
      <c r="ES117" s="141"/>
      <c r="ET117"/>
      <c r="EU117" s="183"/>
      <c r="EV117" s="208"/>
      <c r="EW117" s="358"/>
      <c r="EX117" s="107"/>
      <c r="EY117" s="107"/>
      <c r="EZ117" s="285"/>
      <c r="FA117" s="285">
        <v>-0.1</v>
      </c>
      <c r="FB117" s="285"/>
      <c r="FC117" s="107"/>
      <c r="FD117" s="107"/>
      <c r="FE117" s="192"/>
      <c r="FF117" s="193"/>
      <c r="FG117" s="193"/>
      <c r="FH117" s="193"/>
      <c r="FI117" s="194"/>
      <c r="FJ117" s="151"/>
      <c r="FK117" s="151"/>
      <c r="FL117" s="151"/>
      <c r="FM117" s="107"/>
      <c r="FO117" s="6"/>
      <c r="FP117" s="6"/>
      <c r="FQ117" s="6"/>
    </row>
    <row r="118" spans="3:173" ht="15.75" thickBot="1">
      <c r="P118" s="122"/>
      <c r="Q118" s="122"/>
      <c r="R118" s="122"/>
      <c r="S118" s="122"/>
      <c r="T118" s="122"/>
      <c r="U118" s="122"/>
      <c r="V118" s="123"/>
      <c r="W118" s="80"/>
      <c r="AY118" s="122"/>
      <c r="AZ118" s="122"/>
      <c r="BA118" s="122"/>
      <c r="BB118" s="150" t="s">
        <v>68</v>
      </c>
      <c r="BC118" s="150" t="s">
        <v>69</v>
      </c>
      <c r="BD118" s="150" t="s">
        <v>70</v>
      </c>
      <c r="BE118" s="150" t="s">
        <v>71</v>
      </c>
      <c r="BF118" s="150" t="s">
        <v>72</v>
      </c>
      <c r="BV118">
        <v>2021</v>
      </c>
      <c r="BW118">
        <v>2.5</v>
      </c>
      <c r="BX118">
        <v>1.8</v>
      </c>
      <c r="BY118" s="6">
        <f t="shared" si="208"/>
        <v>2.4771862415487567E-2</v>
      </c>
      <c r="BZ118" s="6">
        <f t="shared" si="209"/>
        <v>5.3898618243617834E-4</v>
      </c>
      <c r="CA118" s="6">
        <f t="shared" si="210"/>
        <v>3.7650602409637912E-3</v>
      </c>
      <c r="CB118" s="6">
        <f t="shared" si="211"/>
        <v>1.3516566265060011E-4</v>
      </c>
      <c r="CC118" s="149">
        <v>2024</v>
      </c>
      <c r="CD118">
        <v>3.5</v>
      </c>
      <c r="CE118">
        <v>3</v>
      </c>
      <c r="CF118">
        <v>1.7</v>
      </c>
      <c r="CG118">
        <v>2.9</v>
      </c>
      <c r="CH118">
        <v>3.1</v>
      </c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107">
        <v>2020</v>
      </c>
      <c r="CY118" s="107"/>
      <c r="CZ118" s="107"/>
      <c r="DA118" s="107"/>
      <c r="DB118" s="107"/>
      <c r="DC118" s="107"/>
      <c r="DD118" s="107"/>
      <c r="DE118" s="107"/>
      <c r="DF118" s="107"/>
      <c r="DG118" s="107"/>
      <c r="DH118" s="107"/>
      <c r="DI118" s="107"/>
      <c r="DJ118" s="107"/>
      <c r="DK118" s="107"/>
      <c r="DL118" s="107"/>
      <c r="DM118" s="107"/>
      <c r="DO118" s="107"/>
      <c r="DQ118"/>
      <c r="DR118"/>
      <c r="DS118"/>
      <c r="DT118"/>
      <c r="DU118"/>
      <c r="DV118" s="107"/>
      <c r="DW118" s="107"/>
      <c r="DX118" s="107"/>
      <c r="DY118" s="107"/>
      <c r="EA118" s="107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V118" s="208"/>
      <c r="EW118" s="358"/>
      <c r="EX118" s="107"/>
      <c r="EY118" s="107"/>
      <c r="EZ118" s="285"/>
      <c r="FA118" s="285">
        <v>4.8</v>
      </c>
      <c r="FB118" s="285"/>
      <c r="FC118" s="107"/>
      <c r="FD118" s="107"/>
      <c r="FE118" s="192"/>
      <c r="FF118" s="193"/>
      <c r="FG118" s="193"/>
      <c r="FH118" s="193"/>
      <c r="FI118" s="194"/>
      <c r="FJ118" s="151"/>
      <c r="FK118" s="151"/>
      <c r="FL118" s="151"/>
      <c r="FM118" s="107"/>
      <c r="FO118" s="6"/>
      <c r="FP118" s="6"/>
      <c r="FQ118" s="6"/>
    </row>
    <row r="119" spans="3:173">
      <c r="P119" s="122"/>
      <c r="Q119" s="122"/>
      <c r="R119" s="122"/>
      <c r="S119" s="126"/>
      <c r="T119" s="122"/>
      <c r="U119" s="122"/>
      <c r="V119" s="123"/>
      <c r="W119" s="80"/>
      <c r="AA119" s="59"/>
      <c r="AD119" s="6"/>
      <c r="AE119" s="6"/>
      <c r="AF119" s="6"/>
      <c r="AG119" s="106"/>
      <c r="AH119" s="6"/>
      <c r="AI119" s="6"/>
      <c r="AJ119" s="6"/>
      <c r="AK119" s="106"/>
      <c r="AL119" s="6"/>
      <c r="AM119" s="6"/>
      <c r="AN119" s="6"/>
      <c r="AP119" s="6"/>
      <c r="AQ119" s="6"/>
      <c r="AR119" s="6"/>
      <c r="AY119" s="122"/>
      <c r="BA119" s="149">
        <v>2021</v>
      </c>
      <c r="BB119">
        <v>2.4</v>
      </c>
      <c r="BC119">
        <v>2.7</v>
      </c>
      <c r="BD119">
        <v>1.1000000000000001</v>
      </c>
      <c r="BE119">
        <v>1.3</v>
      </c>
      <c r="BF119">
        <v>0</v>
      </c>
      <c r="BG119"/>
      <c r="BH119"/>
      <c r="BV119">
        <v>2020</v>
      </c>
      <c r="BW119">
        <v>2.4</v>
      </c>
      <c r="BX119">
        <v>3</v>
      </c>
      <c r="BY119" s="6">
        <f t="shared" si="208"/>
        <v>-1.8239995854546387E-2</v>
      </c>
      <c r="BZ119" s="6">
        <f t="shared" si="209"/>
        <v>-4.4133493969660432E-4</v>
      </c>
      <c r="CA119" s="6">
        <f t="shared" si="210"/>
        <v>9.8941289701636181E-2</v>
      </c>
      <c r="CB119" s="6">
        <f t="shared" si="211"/>
        <v>2.562579403272377E-3</v>
      </c>
      <c r="CC119" s="149">
        <v>2023</v>
      </c>
      <c r="CD119" s="122">
        <v>4</v>
      </c>
      <c r="CE119" s="122">
        <v>2.1</v>
      </c>
      <c r="CF119" s="122">
        <v>2.6</v>
      </c>
      <c r="CG119" s="122">
        <v>3</v>
      </c>
      <c r="CH119" s="122">
        <v>2.7</v>
      </c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107">
        <f t="shared" ref="CU119:DC119" si="216">SUMPRODUCT(CU99:CU110,$Q$99:$Q$110)/$Q$111</f>
        <v>154.48283106</v>
      </c>
      <c r="CV119" s="107">
        <f t="shared" si="216"/>
        <v>155.15916480999996</v>
      </c>
      <c r="CW119" s="107">
        <f t="shared" si="216"/>
        <v>155.07419484999997</v>
      </c>
      <c r="CX119" s="107">
        <f t="shared" si="216"/>
        <v>154.89287904</v>
      </c>
      <c r="CY119" s="107">
        <f t="shared" si="216"/>
        <v>154.63888306999996</v>
      </c>
      <c r="CZ119" s="107">
        <f t="shared" si="216"/>
        <v>155.29188144999998</v>
      </c>
      <c r="DA119" s="107">
        <f t="shared" si="216"/>
        <v>154.61075599999998</v>
      </c>
      <c r="DB119" s="107">
        <f t="shared" si="216"/>
        <v>154.39660221000003</v>
      </c>
      <c r="DC119" s="107">
        <f t="shared" si="216"/>
        <v>153.10828422999998</v>
      </c>
      <c r="DD119" s="107"/>
      <c r="DE119" s="107"/>
      <c r="DF119" s="107"/>
      <c r="DG119" s="107"/>
      <c r="DH119" s="107"/>
      <c r="DI119" s="107"/>
      <c r="DJ119" s="107"/>
      <c r="DK119" s="107"/>
      <c r="DL119" s="107"/>
      <c r="DM119" s="107"/>
      <c r="DO119" s="107"/>
      <c r="DT119" s="222"/>
      <c r="DV119" s="107"/>
      <c r="DW119" s="107" t="s">
        <v>68</v>
      </c>
      <c r="DX119" s="107" t="s">
        <v>70</v>
      </c>
      <c r="DY119" s="107" t="s">
        <v>71</v>
      </c>
      <c r="DZ119" s="107" t="s">
        <v>72</v>
      </c>
      <c r="EA119" s="106" t="s">
        <v>69</v>
      </c>
      <c r="EB119" t="s">
        <v>2160</v>
      </c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V119" s="208"/>
      <c r="EW119" s="358"/>
      <c r="EX119" s="107"/>
      <c r="EY119" s="107"/>
      <c r="EZ119" s="285"/>
      <c r="FA119" s="285"/>
      <c r="FB119" s="285"/>
      <c r="FC119" s="107"/>
      <c r="FD119" s="107"/>
      <c r="FE119" s="192"/>
      <c r="FF119" s="193"/>
      <c r="FG119" s="193"/>
      <c r="FH119" s="193"/>
      <c r="FI119" s="194"/>
      <c r="FJ119" s="107"/>
      <c r="FK119" s="107"/>
      <c r="FL119" s="107"/>
      <c r="FM119" s="107"/>
      <c r="FN119" s="107"/>
      <c r="FO119" s="6"/>
      <c r="FP119" s="6"/>
      <c r="FQ119" s="6"/>
    </row>
    <row r="120" spans="3:173">
      <c r="P120" s="127"/>
      <c r="Q120" s="128"/>
      <c r="R120" s="122"/>
      <c r="S120" s="122"/>
      <c r="T120" s="122"/>
      <c r="U120" s="122"/>
      <c r="V120" s="123"/>
      <c r="W120" s="107"/>
      <c r="X120" s="6"/>
      <c r="Y120" s="6"/>
      <c r="Z120" s="6"/>
      <c r="AN120" s="122"/>
      <c r="AU120" s="122"/>
      <c r="AV120" s="122"/>
      <c r="AW120" s="122"/>
      <c r="AX120" s="122"/>
      <c r="AY120" s="122"/>
      <c r="AZ120" s="122"/>
      <c r="BA120" s="150">
        <v>2022</v>
      </c>
      <c r="BB120" s="122">
        <v>1.9</v>
      </c>
      <c r="BC120" s="122">
        <v>0.2</v>
      </c>
      <c r="BD120" s="122">
        <v>0.3</v>
      </c>
      <c r="BE120" s="122">
        <v>0.9</v>
      </c>
      <c r="BF120" s="122">
        <v>1.5</v>
      </c>
      <c r="BJ120" s="125"/>
      <c r="BK120" s="125"/>
      <c r="BL120" s="125"/>
      <c r="BP120" s="125"/>
      <c r="BV120"/>
      <c r="BW120"/>
      <c r="BX120"/>
      <c r="BY120" s="6">
        <f t="shared" si="208"/>
        <v>2.4251704869937107E-2</v>
      </c>
      <c r="BZ120" s="6">
        <f t="shared" si="209"/>
        <v>1.589675002519507E-3</v>
      </c>
      <c r="CA120" s="6">
        <f t="shared" si="210"/>
        <v>1.2255541069100317E-2</v>
      </c>
      <c r="CB120" s="6">
        <f t="shared" si="211"/>
        <v>9.4735332464145451E-4</v>
      </c>
      <c r="CC120"/>
      <c r="CD120"/>
      <c r="CE120"/>
      <c r="CF120"/>
      <c r="CG120"/>
      <c r="CH120"/>
      <c r="CI120"/>
      <c r="DC120" s="6">
        <f>DC119/DB119-1</f>
        <v>-8.3442119940422277E-3</v>
      </c>
      <c r="DT120" s="222"/>
      <c r="DV120">
        <v>2025</v>
      </c>
      <c r="DW120">
        <v>4.4000000000000004</v>
      </c>
      <c r="DX120" s="141">
        <v>1.9</v>
      </c>
      <c r="DY120" s="141">
        <v>1.2</v>
      </c>
      <c r="DZ120" s="141">
        <v>5.0999999999999996</v>
      </c>
      <c r="EA120" s="141">
        <v>2.9</v>
      </c>
      <c r="EB120" s="141">
        <v>3.4</v>
      </c>
      <c r="EC120">
        <v>3.4</v>
      </c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V120" s="208"/>
      <c r="EW120" s="358"/>
    </row>
    <row r="121" spans="3:173">
      <c r="P121" s="127"/>
      <c r="Q121" s="128"/>
      <c r="R121" s="122"/>
      <c r="S121" s="122"/>
      <c r="T121" s="124"/>
      <c r="U121" s="122"/>
      <c r="V121" s="123"/>
      <c r="AN121" s="122"/>
      <c r="AU121" s="122"/>
      <c r="AV121" s="122"/>
      <c r="AW121" s="122"/>
      <c r="AX121" s="122"/>
      <c r="AY121" s="122"/>
      <c r="AZ121" s="122"/>
      <c r="BA121" s="122"/>
      <c r="BV121"/>
      <c r="BW121"/>
      <c r="BX121"/>
      <c r="BY121" s="6">
        <f t="shared" si="208"/>
        <v>3.5816258789711064E-2</v>
      </c>
      <c r="BZ121" s="6">
        <f t="shared" si="209"/>
        <v>1.5427137148492243E-3</v>
      </c>
      <c r="CA121" s="6">
        <f t="shared" si="210"/>
        <v>4.0111940298507509E-2</v>
      </c>
      <c r="CB121" s="6">
        <f t="shared" si="211"/>
        <v>3.1247201492537349E-3</v>
      </c>
      <c r="CC121" s="6"/>
      <c r="CD121" s="120" t="s">
        <v>68</v>
      </c>
      <c r="CE121" s="120" t="s">
        <v>70</v>
      </c>
      <c r="CF121" s="120" t="s">
        <v>71</v>
      </c>
      <c r="CG121" s="120" t="s">
        <v>72</v>
      </c>
      <c r="CH121" s="120" t="s">
        <v>69</v>
      </c>
      <c r="CI121"/>
      <c r="DT121" s="222"/>
      <c r="DV121">
        <v>2026</v>
      </c>
      <c r="DW121" s="141">
        <v>3.7</v>
      </c>
      <c r="DX121" s="141">
        <v>3.4</v>
      </c>
      <c r="DY121" s="141">
        <v>1.4</v>
      </c>
      <c r="DZ121" s="141">
        <v>1</v>
      </c>
      <c r="EA121" s="141">
        <v>0.5</v>
      </c>
      <c r="EB121" s="141">
        <v>2.2000000000000002</v>
      </c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V121" s="208"/>
      <c r="EW121" s="358"/>
    </row>
    <row r="122" spans="3:173">
      <c r="P122" s="127"/>
      <c r="Q122" s="128"/>
      <c r="R122" s="122"/>
      <c r="S122" s="122"/>
      <c r="T122" s="124"/>
      <c r="U122" s="122"/>
      <c r="V122" s="122"/>
      <c r="AN122" s="122"/>
      <c r="AU122" s="122"/>
      <c r="AV122" s="122"/>
      <c r="AW122" s="122"/>
      <c r="AX122" s="122"/>
      <c r="AY122" s="122"/>
      <c r="AZ122" s="122"/>
      <c r="BA122" s="122"/>
      <c r="BV122"/>
      <c r="BW122"/>
      <c r="BX122"/>
      <c r="BY122" s="6">
        <f t="shared" si="208"/>
        <v>4.3350314609566398E-2</v>
      </c>
      <c r="BZ122" s="6">
        <f t="shared" si="209"/>
        <v>3.2828759750678526E-3</v>
      </c>
      <c r="CA122" s="6">
        <f t="shared" si="210"/>
        <v>9.413468501086264E-3</v>
      </c>
      <c r="CB122" s="6">
        <f t="shared" si="211"/>
        <v>4.4619840695148892E-4</v>
      </c>
      <c r="CC122" s="149">
        <v>2023</v>
      </c>
      <c r="CD122" s="269">
        <v>3.7</v>
      </c>
      <c r="CE122" s="269">
        <v>1.7</v>
      </c>
      <c r="CF122" s="269">
        <v>2.7</v>
      </c>
      <c r="CG122" s="269">
        <v>1.1000000000000001</v>
      </c>
      <c r="CH122" s="269">
        <v>1.1000000000000001</v>
      </c>
      <c r="CI122"/>
      <c r="DT122" s="2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V122" s="208"/>
      <c r="EW122" s="358"/>
    </row>
    <row r="123" spans="3:173">
      <c r="P123" s="127"/>
      <c r="Q123" s="128"/>
      <c r="R123" s="122"/>
      <c r="S123" s="122"/>
      <c r="T123" s="124"/>
      <c r="U123" s="126"/>
      <c r="V123" s="126"/>
      <c r="AN123" s="122"/>
      <c r="AU123" s="122"/>
      <c r="AV123" s="122"/>
      <c r="AW123" s="122"/>
      <c r="AX123" s="122"/>
      <c r="AY123" s="122"/>
      <c r="AZ123" s="122"/>
      <c r="BA123" s="122"/>
      <c r="BV123"/>
      <c r="BW123"/>
      <c r="BX123"/>
      <c r="BY123" s="6">
        <f t="shared" si="208"/>
        <v>-6.3736946183134968E-4</v>
      </c>
      <c r="BZ123" s="6">
        <f t="shared" si="209"/>
        <v>-6.2220006863976346E-6</v>
      </c>
      <c r="CA123" s="6">
        <f t="shared" si="210"/>
        <v>1.2405446293494826E-2</v>
      </c>
      <c r="CB123" s="6">
        <f t="shared" si="211"/>
        <v>7.4432677760968965E-5</v>
      </c>
      <c r="CC123" s="149">
        <v>2024</v>
      </c>
      <c r="CD123" s="141">
        <v>3.9</v>
      </c>
      <c r="CE123" s="141">
        <v>1.9</v>
      </c>
      <c r="CF123" s="141">
        <v>2</v>
      </c>
      <c r="CG123" s="141">
        <v>4.7</v>
      </c>
      <c r="CH123" s="141">
        <v>3.4</v>
      </c>
      <c r="CI123"/>
      <c r="DT123" s="222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V123" s="208"/>
      <c r="EW123" s="358">
        <f t="shared" ref="EW123:EW128" si="217">EV123/$EV$111*100</f>
        <v>0</v>
      </c>
    </row>
    <row r="124" spans="3:173">
      <c r="P124" s="127"/>
      <c r="Q124" s="128"/>
      <c r="R124" s="122"/>
      <c r="S124" s="122"/>
      <c r="T124" s="124"/>
      <c r="U124" s="122"/>
      <c r="V124" s="124"/>
      <c r="AN124" s="122"/>
      <c r="AX124" s="122"/>
      <c r="AY124" s="122"/>
      <c r="AZ124" s="122"/>
      <c r="BA124" s="122"/>
      <c r="BV124"/>
      <c r="BW124"/>
      <c r="BX124"/>
      <c r="BY124" s="6">
        <f t="shared" si="208"/>
        <v>-1.3232105586663878E-2</v>
      </c>
      <c r="BZ124" s="6">
        <f t="shared" si="209"/>
        <v>-1.2917181473701275E-4</v>
      </c>
      <c r="CA124" s="6">
        <f t="shared" si="210"/>
        <v>-2.7367773677736684E-2</v>
      </c>
      <c r="CB124" s="6">
        <f t="shared" si="211"/>
        <v>-1.642066420664201E-4</v>
      </c>
      <c r="CC124"/>
      <c r="CD124" s="120" t="s">
        <v>72</v>
      </c>
      <c r="CE124" s="120" t="s">
        <v>68</v>
      </c>
      <c r="CF124" s="120" t="s">
        <v>69</v>
      </c>
      <c r="CG124" s="120" t="s">
        <v>71</v>
      </c>
      <c r="CH124" s="120" t="s">
        <v>70</v>
      </c>
      <c r="CI124"/>
      <c r="DT124" s="222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V124" s="208"/>
      <c r="EW124" s="358">
        <f t="shared" si="217"/>
        <v>0</v>
      </c>
    </row>
    <row r="125" spans="3:173">
      <c r="P125" s="129"/>
      <c r="Q125" s="122"/>
      <c r="R125" s="122"/>
      <c r="S125" s="130"/>
      <c r="T125" s="124"/>
      <c r="U125" s="122"/>
      <c r="V125" s="122"/>
      <c r="AN125" s="122"/>
      <c r="AX125" s="122"/>
      <c r="AY125" s="122"/>
      <c r="AZ125" s="122"/>
      <c r="BA125" s="122"/>
      <c r="BY125" s="6">
        <f t="shared" si="208"/>
        <v>2.99478101017987E-2</v>
      </c>
      <c r="BZ125" s="6">
        <f t="shared" si="209"/>
        <v>9.4093024558841319E-4</v>
      </c>
      <c r="CA125" s="6">
        <f t="shared" si="210"/>
        <v>1.4471780028957326E-4</v>
      </c>
      <c r="CB125" s="6">
        <f t="shared" si="211"/>
        <v>6.7583212735230714E-6</v>
      </c>
      <c r="CC125" s="149">
        <v>2023</v>
      </c>
      <c r="CD125" s="269">
        <v>1.1000000000000001</v>
      </c>
      <c r="CE125" s="269">
        <v>3.7</v>
      </c>
      <c r="CF125" s="269">
        <v>1.1000000000000001</v>
      </c>
      <c r="CG125" s="269">
        <v>2.7</v>
      </c>
      <c r="CH125" s="269">
        <v>1.7</v>
      </c>
      <c r="DT125" s="222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V125" s="208"/>
      <c r="EW125" s="358">
        <f t="shared" si="217"/>
        <v>0</v>
      </c>
    </row>
    <row r="126" spans="3:173">
      <c r="P126" s="122"/>
      <c r="Q126" s="122"/>
      <c r="R126" s="122"/>
      <c r="S126" s="122"/>
      <c r="T126" s="437"/>
      <c r="U126" s="437"/>
      <c r="V126" s="437"/>
      <c r="AN126" s="122"/>
      <c r="AX126" s="122"/>
      <c r="AY126" s="122"/>
      <c r="AZ126" s="122"/>
      <c r="BA126" s="122"/>
      <c r="BY126" s="6">
        <f t="shared" si="208"/>
        <v>-1.6528307531224362E-2</v>
      </c>
      <c r="BZ126" s="6">
        <f t="shared" si="209"/>
        <v>-1.1560724702714879E-3</v>
      </c>
      <c r="CA126" s="6">
        <f t="shared" si="210"/>
        <v>2.2633053221288391E-2</v>
      </c>
      <c r="CB126" s="6">
        <f t="shared" si="211"/>
        <v>3.8702521008403149E-4</v>
      </c>
      <c r="CC126" s="149">
        <v>2024</v>
      </c>
      <c r="CD126" s="141">
        <v>4.7</v>
      </c>
      <c r="CE126" s="141">
        <v>3.9</v>
      </c>
      <c r="CF126" s="141">
        <v>3.4</v>
      </c>
      <c r="CG126" s="141">
        <v>2</v>
      </c>
      <c r="CH126" s="141">
        <v>1.9</v>
      </c>
      <c r="DT126" s="222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V126" s="208"/>
      <c r="EW126" s="358">
        <f t="shared" si="217"/>
        <v>0</v>
      </c>
    </row>
    <row r="127" spans="3:173">
      <c r="P127" s="122"/>
      <c r="Q127" s="122"/>
      <c r="R127" s="122"/>
      <c r="S127" s="122"/>
      <c r="T127" s="124"/>
      <c r="U127" s="122"/>
      <c r="V127" s="122"/>
      <c r="AN127" s="122"/>
      <c r="AX127" s="122"/>
      <c r="AY127" s="122"/>
      <c r="AZ127" s="122"/>
      <c r="BA127" s="122"/>
      <c r="BY127" s="6">
        <f t="shared" si="208"/>
        <v>3.7236733690859669E-2</v>
      </c>
      <c r="BZ127" s="6">
        <f t="shared" si="209"/>
        <v>2.6791829890573531E-4</v>
      </c>
      <c r="CA127" s="6">
        <f t="shared" si="210"/>
        <v>-3.5576179427687649E-3</v>
      </c>
      <c r="CB127" s="6">
        <f t="shared" si="211"/>
        <v>-2.4191802010827598E-5</v>
      </c>
      <c r="DT127" s="222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V127" s="208"/>
      <c r="EW127" s="358">
        <f t="shared" si="217"/>
        <v>0</v>
      </c>
    </row>
    <row r="128" spans="3:173">
      <c r="P128" s="123"/>
      <c r="Q128" s="122"/>
      <c r="R128" s="131"/>
      <c r="S128" s="131"/>
      <c r="T128" s="132"/>
      <c r="U128" s="131"/>
      <c r="V128" s="131"/>
      <c r="AN128" s="122"/>
      <c r="AX128" s="122"/>
      <c r="AY128" s="122"/>
      <c r="AZ128" s="122"/>
      <c r="BA128" s="122"/>
      <c r="BY128" s="6">
        <f t="shared" si="208"/>
        <v>-6.0694794559830179E-3</v>
      </c>
      <c r="BZ128" s="6">
        <f t="shared" si="209"/>
        <v>-6.0694794559830161E-3</v>
      </c>
      <c r="CA128" s="6">
        <f t="shared" si="210"/>
        <v>2.3048994819752311E-2</v>
      </c>
      <c r="CB128" s="6">
        <f t="shared" si="211"/>
        <v>2.3048994819752311E-2</v>
      </c>
      <c r="CC128"/>
      <c r="CD128" s="120" t="s">
        <v>68</v>
      </c>
      <c r="CE128" s="120" t="s">
        <v>72</v>
      </c>
      <c r="CF128" s="120" t="s">
        <v>70</v>
      </c>
      <c r="CG128" s="120" t="s">
        <v>69</v>
      </c>
      <c r="CH128" s="120" t="s">
        <v>71</v>
      </c>
      <c r="CI128" s="150" t="s">
        <v>2160</v>
      </c>
      <c r="DT128" s="222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V128" s="208"/>
      <c r="EW128" s="358">
        <f t="shared" si="217"/>
        <v>0</v>
      </c>
    </row>
    <row r="129" spans="16:154" ht="15.75">
      <c r="P129" s="123"/>
      <c r="Q129" s="122"/>
      <c r="R129" s="133"/>
      <c r="S129" s="133"/>
      <c r="T129" s="134"/>
      <c r="U129" s="133"/>
      <c r="V129" s="133"/>
      <c r="AN129" s="122"/>
      <c r="AX129" s="122"/>
      <c r="AY129" s="122"/>
      <c r="AZ129" s="122"/>
      <c r="BA129" s="122"/>
      <c r="BY129" s="6"/>
      <c r="CC129" s="149">
        <v>2024</v>
      </c>
      <c r="CD129" s="269">
        <v>3.6</v>
      </c>
      <c r="CE129" s="269">
        <v>3.3</v>
      </c>
      <c r="CF129" s="269">
        <v>1.7</v>
      </c>
      <c r="CG129" s="269">
        <v>3.1</v>
      </c>
      <c r="CH129" s="269">
        <v>2.9</v>
      </c>
      <c r="CI129" s="122">
        <v>3.1</v>
      </c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</row>
    <row r="130" spans="16:154">
      <c r="P130" s="123"/>
      <c r="Q130" s="122"/>
      <c r="R130" s="131"/>
      <c r="S130" s="131"/>
      <c r="T130" s="132"/>
      <c r="U130" s="131"/>
      <c r="V130" s="131"/>
      <c r="AN130" s="122"/>
      <c r="AX130" s="122"/>
      <c r="AY130" s="122"/>
      <c r="AZ130" s="122"/>
      <c r="BA130" s="122"/>
      <c r="CC130" s="149">
        <v>2025</v>
      </c>
      <c r="CD130" s="141">
        <v>3.7</v>
      </c>
      <c r="CE130" s="141">
        <v>3.2</v>
      </c>
      <c r="CF130" s="141">
        <v>2.1</v>
      </c>
      <c r="CG130" s="141">
        <v>1.5</v>
      </c>
      <c r="CH130" s="141">
        <v>0.3</v>
      </c>
      <c r="CI130" s="122">
        <v>2.6</v>
      </c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</row>
    <row r="131" spans="16:154">
      <c r="P131" s="122"/>
      <c r="Q131" s="122"/>
      <c r="R131" s="135"/>
      <c r="S131" s="135"/>
      <c r="T131" s="136"/>
      <c r="U131" s="135"/>
      <c r="V131" s="135"/>
      <c r="AN131" s="122"/>
      <c r="AX131" s="122"/>
      <c r="AY131" s="122"/>
      <c r="AZ131" s="122"/>
      <c r="BA131" s="122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</row>
    <row r="132" spans="16:154">
      <c r="P132" s="122"/>
      <c r="Q132" s="122"/>
      <c r="R132" s="135"/>
      <c r="S132" s="135"/>
      <c r="T132" s="136"/>
      <c r="U132" s="135"/>
      <c r="V132" s="135"/>
      <c r="AN132" s="122"/>
      <c r="AX132" s="122"/>
      <c r="AY132" s="122"/>
      <c r="AZ132" s="122"/>
      <c r="BA132" s="122"/>
      <c r="CZ132" s="384">
        <v>45717</v>
      </c>
      <c r="DA132" s="384">
        <v>45748</v>
      </c>
      <c r="DB132" s="384">
        <v>45778</v>
      </c>
      <c r="DC132" s="384">
        <v>45809</v>
      </c>
      <c r="DD132" s="384">
        <v>45839</v>
      </c>
      <c r="DE132" s="384">
        <v>45870</v>
      </c>
      <c r="DF132" s="384">
        <v>45901</v>
      </c>
      <c r="DG132" s="384">
        <v>45931</v>
      </c>
      <c r="DH132" s="384">
        <v>45962</v>
      </c>
      <c r="DI132" s="384">
        <v>45992</v>
      </c>
      <c r="DJ132" s="384">
        <v>46023</v>
      </c>
      <c r="DK132" s="384">
        <v>46054</v>
      </c>
      <c r="DL132" s="384">
        <v>46082</v>
      </c>
      <c r="DM132" s="384">
        <v>46113</v>
      </c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</row>
    <row r="133" spans="16:154">
      <c r="P133" s="122"/>
      <c r="Q133" s="122"/>
      <c r="R133" s="135"/>
      <c r="S133" s="135"/>
      <c r="T133" s="135"/>
      <c r="U133" s="135"/>
      <c r="V133" s="135"/>
      <c r="AN133" s="122"/>
      <c r="AX133" s="122"/>
      <c r="AY133" s="122"/>
      <c r="AZ133" s="122"/>
      <c r="BA133" s="122"/>
      <c r="CZ133" s="141">
        <v>3.5</v>
      </c>
      <c r="DA133" s="141">
        <v>3.4</v>
      </c>
      <c r="DB133" s="141">
        <v>3.3</v>
      </c>
      <c r="DC133" s="141">
        <v>3.2</v>
      </c>
      <c r="DD133" s="141">
        <v>3</v>
      </c>
      <c r="DE133" s="141">
        <v>2.9</v>
      </c>
      <c r="DF133" s="141">
        <v>2.8</v>
      </c>
      <c r="DG133" s="141">
        <v>2.6</v>
      </c>
      <c r="DH133" s="141">
        <v>2.4</v>
      </c>
      <c r="DI133" s="141">
        <v>2.2999999999999998</v>
      </c>
      <c r="DJ133" s="141">
        <v>2.4</v>
      </c>
      <c r="DK133" s="141">
        <v>2.4</v>
      </c>
      <c r="DL133" s="141">
        <v>2.2000000000000002</v>
      </c>
      <c r="DM133" s="141">
        <v>2.2000000000000002</v>
      </c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</row>
    <row r="134" spans="16:154">
      <c r="P134" s="122"/>
      <c r="Q134" s="122"/>
      <c r="R134" s="123"/>
      <c r="S134" s="123"/>
      <c r="T134" s="123"/>
      <c r="U134" s="123"/>
      <c r="V134" s="123"/>
      <c r="AN134" s="122"/>
      <c r="AX134" s="122"/>
      <c r="AY134" s="122"/>
      <c r="AZ134" s="122"/>
      <c r="BA134" s="122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</row>
    <row r="135" spans="16:154">
      <c r="P135" s="122"/>
      <c r="Q135" s="122"/>
      <c r="R135" s="123"/>
      <c r="S135" s="123"/>
      <c r="T135" s="123"/>
      <c r="U135" s="123"/>
      <c r="V135" s="123"/>
      <c r="AN135" s="122"/>
      <c r="AX135" s="122"/>
      <c r="AY135" s="122"/>
      <c r="AZ135" s="122"/>
      <c r="BA135" s="122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</row>
    <row r="136" spans="16:154">
      <c r="P136" s="122"/>
      <c r="Q136" s="122"/>
      <c r="R136" s="123"/>
      <c r="S136" s="123"/>
      <c r="T136" s="123"/>
      <c r="U136" s="123"/>
      <c r="V136" s="123"/>
      <c r="AN136" s="122"/>
      <c r="AX136" s="122"/>
      <c r="AY136" s="122"/>
      <c r="AZ136" s="122"/>
      <c r="BA136" s="122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</row>
    <row r="137" spans="16:154">
      <c r="P137" s="122"/>
      <c r="Q137" s="122"/>
      <c r="R137" s="123"/>
      <c r="S137" s="123"/>
      <c r="T137" s="123"/>
      <c r="U137" s="123"/>
      <c r="V137" s="123"/>
      <c r="AN137" s="122"/>
      <c r="AX137" s="122"/>
      <c r="AY137" s="122"/>
      <c r="AZ137" s="122"/>
      <c r="BA137" s="122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</row>
    <row r="138" spans="16:154">
      <c r="P138" s="122"/>
      <c r="Q138" s="122"/>
      <c r="R138" s="123"/>
      <c r="S138" s="123"/>
      <c r="T138" s="123"/>
      <c r="U138" s="123"/>
      <c r="V138" s="123"/>
      <c r="AN138" s="122"/>
      <c r="AX138" s="122"/>
      <c r="AY138" s="122"/>
      <c r="AZ138" s="122"/>
      <c r="BA138" s="122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</row>
    <row r="139" spans="16:154">
      <c r="P139" s="122"/>
      <c r="Q139" s="122"/>
      <c r="R139" s="123"/>
      <c r="S139" s="123"/>
      <c r="T139" s="123"/>
      <c r="U139" s="123"/>
      <c r="V139" s="123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CJ139" s="430" t="s">
        <v>75</v>
      </c>
      <c r="CK139" s="430"/>
      <c r="CL139" s="430"/>
      <c r="CM139" s="430"/>
      <c r="CN139" s="430"/>
      <c r="CO139" s="430"/>
      <c r="CP139" s="430"/>
      <c r="CQ139" s="430"/>
      <c r="CR139" s="430"/>
      <c r="CS139" s="430"/>
      <c r="CT139" s="430"/>
      <c r="CU139" s="430"/>
    </row>
    <row r="140" spans="16:154">
      <c r="P140" s="122"/>
      <c r="Q140" s="122"/>
      <c r="R140" s="131"/>
      <c r="S140" s="131"/>
      <c r="T140" s="131"/>
      <c r="U140" s="131"/>
      <c r="V140" s="131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CG140" s="147"/>
      <c r="CH140" s="147"/>
      <c r="CI140" s="152"/>
      <c r="CJ140" s="152"/>
      <c r="CK140" s="152"/>
      <c r="CL140" s="152"/>
      <c r="CM140" s="152"/>
      <c r="CN140" s="152"/>
      <c r="CO140" s="152"/>
      <c r="CP140" s="152"/>
      <c r="CQ140" s="152"/>
      <c r="DD140" s="152"/>
      <c r="DE140" s="152"/>
      <c r="DF140" s="152"/>
      <c r="DG140" s="152"/>
      <c r="DH140" s="152"/>
      <c r="DI140" s="152"/>
      <c r="DJ140" s="152"/>
      <c r="DK140" s="152"/>
      <c r="DL140" s="152"/>
      <c r="DM140" s="152"/>
      <c r="DN140" s="152"/>
      <c r="DO140" s="152"/>
      <c r="DP140" s="152"/>
      <c r="DQ140" s="207"/>
      <c r="DR140" s="210"/>
      <c r="DS140" s="210"/>
      <c r="DT140" s="210"/>
      <c r="DU140" s="211"/>
      <c r="DV140" s="152"/>
      <c r="DW140" s="152"/>
      <c r="DX140" s="152"/>
      <c r="DY140" s="152"/>
      <c r="DZ140" s="152"/>
      <c r="EA140" s="152"/>
      <c r="EB140" s="152"/>
      <c r="EC140" s="207"/>
      <c r="ED140" s="210"/>
      <c r="EE140" s="210"/>
      <c r="EF140" s="210"/>
      <c r="EG140" s="211"/>
      <c r="EH140" s="210"/>
      <c r="EI140" s="210"/>
      <c r="EJ140" s="210"/>
      <c r="EK140" s="210"/>
      <c r="EL140" s="210"/>
      <c r="EM140" s="210"/>
      <c r="EN140" s="210"/>
      <c r="EO140" s="210"/>
      <c r="EP140" s="210"/>
      <c r="EQ140" s="210"/>
      <c r="ER140" s="210"/>
      <c r="ES140" s="210"/>
      <c r="ET140" s="210"/>
      <c r="EU140" s="207"/>
      <c r="EV140" s="210"/>
      <c r="EW140" s="211"/>
      <c r="EX140" s="152"/>
    </row>
    <row r="141" spans="16:154">
      <c r="P141" s="122"/>
      <c r="Q141" s="122"/>
      <c r="R141" s="123"/>
      <c r="S141" s="123"/>
      <c r="T141" s="123"/>
      <c r="U141" s="123"/>
      <c r="V141" s="123"/>
      <c r="AN141" s="122"/>
      <c r="AO141" s="122"/>
      <c r="AP141" s="122"/>
      <c r="AQ141" s="122"/>
      <c r="AR141" s="122"/>
      <c r="AS141" s="122"/>
      <c r="AT141" s="122"/>
      <c r="AU141" s="122"/>
      <c r="AV141" s="122"/>
      <c r="AW141" s="122"/>
      <c r="AX141" s="122"/>
      <c r="AY141" s="122"/>
      <c r="AZ141" s="122"/>
      <c r="BA141" s="122"/>
      <c r="CG141" s="152"/>
      <c r="CH141" s="152"/>
      <c r="CI141" s="152"/>
      <c r="CJ141" s="152"/>
      <c r="CK141" s="152"/>
      <c r="CL141" s="152"/>
      <c r="CM141" s="152">
        <v>45200</v>
      </c>
      <c r="CN141" s="152">
        <v>45231</v>
      </c>
      <c r="CO141" s="152">
        <v>45261</v>
      </c>
      <c r="CP141" s="152">
        <v>45292</v>
      </c>
      <c r="CQ141" s="152">
        <v>45323</v>
      </c>
      <c r="CR141" s="152">
        <v>45352</v>
      </c>
      <c r="CS141" s="152">
        <v>45383</v>
      </c>
      <c r="CT141" s="152">
        <v>45413</v>
      </c>
      <c r="CU141" s="152">
        <v>45444</v>
      </c>
      <c r="CV141" s="152">
        <v>45474</v>
      </c>
      <c r="CW141" s="152">
        <v>45505</v>
      </c>
      <c r="CX141" s="152">
        <v>45536</v>
      </c>
      <c r="CY141" s="152">
        <v>45566</v>
      </c>
      <c r="CZ141" s="152">
        <v>45597</v>
      </c>
      <c r="DA141" s="152">
        <v>45627</v>
      </c>
      <c r="DB141" s="384">
        <v>45658</v>
      </c>
      <c r="DD141" s="123"/>
      <c r="DE141" s="123"/>
      <c r="DF141" s="123"/>
      <c r="DG141" s="123"/>
      <c r="DH141" s="123"/>
      <c r="DI141" s="123"/>
      <c r="DJ141" s="123"/>
      <c r="DK141" s="123"/>
      <c r="DL141" s="123"/>
      <c r="DM141" s="123"/>
      <c r="DN141" s="123"/>
      <c r="DO141" s="123"/>
      <c r="DP141" s="123"/>
      <c r="DQ141" s="212"/>
      <c r="DR141" s="213"/>
      <c r="DS141" s="213"/>
      <c r="DT141" s="213"/>
      <c r="DU141" s="214"/>
      <c r="DV141" s="123"/>
      <c r="DW141" s="123"/>
      <c r="DX141" s="123"/>
      <c r="DY141" s="123"/>
      <c r="DZ141" s="123"/>
      <c r="EA141" s="123"/>
      <c r="EB141" s="123"/>
      <c r="EC141" s="212"/>
      <c r="ED141" s="213"/>
      <c r="EE141" s="213"/>
      <c r="EF141" s="213"/>
      <c r="EG141" s="214"/>
      <c r="EH141" s="213"/>
      <c r="EI141" s="213"/>
      <c r="EJ141" s="213"/>
      <c r="EK141" s="213"/>
      <c r="EL141" s="213"/>
      <c r="EM141" s="213"/>
      <c r="EN141" s="213"/>
      <c r="EO141" s="213"/>
      <c r="EP141" s="213"/>
      <c r="EQ141" s="213"/>
      <c r="ER141" s="213"/>
      <c r="ES141" s="213"/>
      <c r="ET141" s="213"/>
      <c r="EU141" s="212"/>
      <c r="EV141" s="213"/>
      <c r="EW141" s="214"/>
      <c r="EX141" s="123"/>
    </row>
    <row r="142" spans="16:154">
      <c r="P142" s="122"/>
      <c r="Q142" s="122"/>
      <c r="R142" s="122"/>
      <c r="S142" s="122"/>
      <c r="T142" s="122"/>
      <c r="U142" s="122"/>
      <c r="V142" s="122"/>
      <c r="AN142" s="122"/>
      <c r="AO142" s="122"/>
      <c r="AP142" s="122"/>
      <c r="AQ142" s="122"/>
      <c r="AR142" s="122"/>
      <c r="AS142" s="122"/>
      <c r="AT142" s="122"/>
      <c r="AU142" s="122"/>
      <c r="AV142" s="122"/>
      <c r="AW142" s="122"/>
      <c r="AX142" s="122"/>
      <c r="AY142" s="122"/>
      <c r="AZ142" s="122"/>
      <c r="BA142" s="122"/>
      <c r="CG142" s="125"/>
      <c r="CH142" s="125"/>
      <c r="CI142" s="125"/>
      <c r="CJ142" s="125"/>
      <c r="CK142" s="125"/>
      <c r="CL142" s="6"/>
      <c r="CM142" s="125">
        <v>2.8999999999999998E-2</v>
      </c>
      <c r="CN142" s="6">
        <v>2.5999999999999999E-2</v>
      </c>
      <c r="CO142" s="6">
        <v>2.4E-2</v>
      </c>
      <c r="CP142" s="6">
        <v>2.1999999999999999E-2</v>
      </c>
      <c r="CQ142" s="6">
        <v>2.1000000000000001E-2</v>
      </c>
      <c r="CR142" s="6">
        <v>0.02</v>
      </c>
      <c r="CS142" s="6">
        <v>0.02</v>
      </c>
      <c r="CT142" s="6">
        <v>2.2000000000000002E-2</v>
      </c>
      <c r="CU142" s="125">
        <v>2.5000000000000001E-2</v>
      </c>
      <c r="CV142" s="125">
        <v>2.7E-2</v>
      </c>
      <c r="CW142" s="6">
        <v>2.7999999999999997E-2</v>
      </c>
      <c r="CX142" s="6">
        <v>0.03</v>
      </c>
      <c r="CY142" s="6">
        <v>0.03</v>
      </c>
    </row>
    <row r="143" spans="16:154">
      <c r="P143" s="122"/>
      <c r="Q143" s="122"/>
      <c r="R143" s="122"/>
      <c r="S143" s="122"/>
      <c r="T143" s="122"/>
      <c r="U143" s="122"/>
      <c r="V143" s="122"/>
      <c r="AB143" s="80"/>
      <c r="CP143" s="384">
        <v>45292</v>
      </c>
      <c r="CQ143" s="384">
        <v>45323</v>
      </c>
      <c r="CR143" s="384">
        <v>45352</v>
      </c>
      <c r="CS143" s="384">
        <v>45383</v>
      </c>
      <c r="CT143" s="384">
        <v>45413</v>
      </c>
      <c r="CU143" s="384">
        <v>45444</v>
      </c>
      <c r="CV143" s="384">
        <v>45474</v>
      </c>
      <c r="CW143" s="384">
        <v>45505</v>
      </c>
      <c r="CX143" s="384">
        <v>45536</v>
      </c>
      <c r="CY143" s="384">
        <v>45566</v>
      </c>
      <c r="CZ143" s="384">
        <v>45597</v>
      </c>
      <c r="DA143" s="384">
        <v>45627</v>
      </c>
      <c r="DB143" s="384">
        <v>45658</v>
      </c>
      <c r="DC143" s="384">
        <v>45689</v>
      </c>
    </row>
    <row r="144" spans="16:154">
      <c r="P144" s="122"/>
      <c r="Q144" s="122"/>
      <c r="R144" s="122"/>
      <c r="S144" s="122"/>
      <c r="T144" s="122"/>
      <c r="U144" s="122"/>
      <c r="V144" s="122"/>
      <c r="Y144" s="76"/>
      <c r="Z144" s="80"/>
      <c r="CM144">
        <v>2.9</v>
      </c>
      <c r="CN144">
        <v>2.6</v>
      </c>
      <c r="CO144">
        <v>2.4</v>
      </c>
      <c r="CP144" s="141">
        <v>2.2000000000000002</v>
      </c>
      <c r="CQ144" s="141">
        <v>2.1</v>
      </c>
      <c r="CR144" s="141">
        <v>2</v>
      </c>
      <c r="CS144" s="141">
        <v>2</v>
      </c>
      <c r="CT144" s="141">
        <v>2.2000000000000002</v>
      </c>
      <c r="CU144" s="141">
        <v>2.5</v>
      </c>
      <c r="CV144" s="141">
        <v>2.7</v>
      </c>
      <c r="CW144" s="141">
        <v>2.8</v>
      </c>
      <c r="CX144" s="141">
        <v>3</v>
      </c>
      <c r="CY144" s="141">
        <v>3</v>
      </c>
      <c r="CZ144" s="141">
        <v>3.2</v>
      </c>
      <c r="DA144" s="141">
        <v>3.4</v>
      </c>
      <c r="DB144">
        <v>3.4</v>
      </c>
      <c r="DC144">
        <v>3.4</v>
      </c>
    </row>
    <row r="145" spans="16:22">
      <c r="P145" s="122"/>
      <c r="Q145" s="122"/>
      <c r="R145" s="122"/>
      <c r="S145" s="122"/>
      <c r="T145" s="122"/>
      <c r="U145" s="122"/>
      <c r="V145" s="122"/>
    </row>
    <row r="146" spans="16:22">
      <c r="P146" s="122"/>
      <c r="Q146" s="122"/>
      <c r="R146" s="122"/>
      <c r="S146" s="122"/>
      <c r="T146" s="122"/>
      <c r="U146" s="122"/>
      <c r="V146" s="122"/>
    </row>
    <row r="147" spans="16:22">
      <c r="P147" s="122"/>
      <c r="Q147" s="122"/>
      <c r="R147" s="122"/>
      <c r="S147" s="122"/>
      <c r="T147" s="122"/>
      <c r="U147" s="122"/>
      <c r="V147" s="122"/>
    </row>
    <row r="148" spans="16:22">
      <c r="P148" s="122"/>
      <c r="Q148" s="122"/>
      <c r="R148" s="122"/>
      <c r="S148" s="122"/>
      <c r="T148" s="122"/>
      <c r="U148" s="122"/>
      <c r="V148" s="122"/>
    </row>
    <row r="149" spans="16:22">
      <c r="P149" s="122"/>
      <c r="Q149" s="122"/>
      <c r="R149" s="122"/>
      <c r="S149" s="122"/>
      <c r="T149" s="122"/>
      <c r="U149" s="122"/>
      <c r="V149" s="122"/>
    </row>
  </sheetData>
  <mergeCells count="81">
    <mergeCell ref="EH3:ES3"/>
    <mergeCell ref="EH21:ES21"/>
    <mergeCell ref="EH40:ES40"/>
    <mergeCell ref="EH59:ES59"/>
    <mergeCell ref="EH78:ES78"/>
    <mergeCell ref="FO97:FS97"/>
    <mergeCell ref="CL3:CW3"/>
    <mergeCell ref="CL40:CW40"/>
    <mergeCell ref="CL59:CW59"/>
    <mergeCell ref="CL78:CW78"/>
    <mergeCell ref="FC78:FD78"/>
    <mergeCell ref="FJ78:FM78"/>
    <mergeCell ref="FC3:FD3"/>
    <mergeCell ref="FC40:FD40"/>
    <mergeCell ref="FJ3:FM3"/>
    <mergeCell ref="FJ40:FM40"/>
    <mergeCell ref="FC59:FD59"/>
    <mergeCell ref="FJ59:FM59"/>
    <mergeCell ref="EU78:EW78"/>
    <mergeCell ref="DJ3:DU3"/>
    <mergeCell ref="DJ21:DU21"/>
    <mergeCell ref="EU59:EW59"/>
    <mergeCell ref="EU40:EW40"/>
    <mergeCell ref="BN3:BY3"/>
    <mergeCell ref="BN40:BY40"/>
    <mergeCell ref="BN59:BY59"/>
    <mergeCell ref="CX3:DI3"/>
    <mergeCell ref="CX40:DI40"/>
    <mergeCell ref="CX59:DI59"/>
    <mergeCell ref="EU21:EW21"/>
    <mergeCell ref="EU3:EW3"/>
    <mergeCell ref="DJ40:DU40"/>
    <mergeCell ref="DJ59:DU59"/>
    <mergeCell ref="DV3:EG3"/>
    <mergeCell ref="DV21:EG21"/>
    <mergeCell ref="DV40:EG40"/>
    <mergeCell ref="DV59:EG59"/>
    <mergeCell ref="BB3:BM3"/>
    <mergeCell ref="BB40:BM40"/>
    <mergeCell ref="BB59:BM59"/>
    <mergeCell ref="BN78:BY78"/>
    <mergeCell ref="BZ3:CK3"/>
    <mergeCell ref="BZ40:CK40"/>
    <mergeCell ref="BZ59:CK59"/>
    <mergeCell ref="BZ78:CK78"/>
    <mergeCell ref="T126:V126"/>
    <mergeCell ref="C3:N3"/>
    <mergeCell ref="C40:N40"/>
    <mergeCell ref="C59:N59"/>
    <mergeCell ref="C78:N78"/>
    <mergeCell ref="C97:N97"/>
    <mergeCell ref="AP3:BA3"/>
    <mergeCell ref="AP40:BA40"/>
    <mergeCell ref="AP59:BA59"/>
    <mergeCell ref="AP78:BA78"/>
    <mergeCell ref="AD3:AO3"/>
    <mergeCell ref="AD40:AO40"/>
    <mergeCell ref="AD59:AO59"/>
    <mergeCell ref="AD78:AO78"/>
    <mergeCell ref="AD97:AO97"/>
    <mergeCell ref="AP97:BA97"/>
    <mergeCell ref="BN97:BY97"/>
    <mergeCell ref="BZ97:CK97"/>
    <mergeCell ref="FC97:FD97"/>
    <mergeCell ref="CL97:CW97"/>
    <mergeCell ref="CX97:DI97"/>
    <mergeCell ref="EU97:EW97"/>
    <mergeCell ref="BB97:BM97"/>
    <mergeCell ref="DJ97:DU97"/>
    <mergeCell ref="EH97:ES97"/>
    <mergeCell ref="CX78:DI78"/>
    <mergeCell ref="CD116:CG116"/>
    <mergeCell ref="BB117:BF117"/>
    <mergeCell ref="FJ115:FM115"/>
    <mergeCell ref="CJ139:CU139"/>
    <mergeCell ref="FJ97:FM97"/>
    <mergeCell ref="FE97:FI97"/>
    <mergeCell ref="BB78:BM78"/>
    <mergeCell ref="DJ78:DU78"/>
    <mergeCell ref="DV78:EG78"/>
    <mergeCell ref="DV97:EG9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414"/>
  <sheetViews>
    <sheetView topLeftCell="A78" workbookViewId="0">
      <selection activeCell="C109" sqref="C109"/>
    </sheetView>
  </sheetViews>
  <sheetFormatPr baseColWidth="10" defaultRowHeight="15"/>
  <cols>
    <col min="3" max="3" width="17.7109375" customWidth="1"/>
    <col min="7" max="7" width="14.140625" customWidth="1"/>
  </cols>
  <sheetData>
    <row r="1" spans="1:13">
      <c r="A1" t="s">
        <v>282</v>
      </c>
      <c r="B1" t="s">
        <v>199</v>
      </c>
      <c r="C1" t="s">
        <v>294</v>
      </c>
      <c r="D1" t="s">
        <v>79</v>
      </c>
      <c r="E1" t="s">
        <v>283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287</v>
      </c>
      <c r="M1" t="s">
        <v>288</v>
      </c>
    </row>
    <row r="2" spans="1:13" hidden="1">
      <c r="A2">
        <v>1330421</v>
      </c>
      <c r="B2">
        <v>101010101</v>
      </c>
      <c r="C2" t="s">
        <v>301</v>
      </c>
      <c r="D2" t="s">
        <v>201</v>
      </c>
      <c r="E2" t="s">
        <v>302</v>
      </c>
      <c r="F2" t="s">
        <v>303</v>
      </c>
      <c r="G2" t="s">
        <v>304</v>
      </c>
      <c r="H2" s="145" t="s">
        <v>305</v>
      </c>
      <c r="I2" s="145" t="s">
        <v>306</v>
      </c>
      <c r="J2" s="145"/>
      <c r="K2" t="s">
        <v>307</v>
      </c>
      <c r="L2" s="145">
        <v>45607.521504629629</v>
      </c>
      <c r="M2" t="s">
        <v>290</v>
      </c>
    </row>
    <row r="3" spans="1:13" hidden="1">
      <c r="A3">
        <v>1331391</v>
      </c>
      <c r="B3">
        <v>101010102</v>
      </c>
      <c r="C3" t="s">
        <v>1316</v>
      </c>
      <c r="D3" t="s">
        <v>201</v>
      </c>
      <c r="E3" t="s">
        <v>302</v>
      </c>
      <c r="F3" t="s">
        <v>661</v>
      </c>
      <c r="G3" t="s">
        <v>352</v>
      </c>
      <c r="H3" t="s">
        <v>1117</v>
      </c>
      <c r="I3" s="145" t="s">
        <v>1117</v>
      </c>
      <c r="J3" s="145"/>
      <c r="K3" t="s">
        <v>340</v>
      </c>
      <c r="L3" s="145">
        <v>45607.521504629629</v>
      </c>
      <c r="M3" t="s">
        <v>290</v>
      </c>
    </row>
    <row r="4" spans="1:13">
      <c r="A4">
        <v>1330423</v>
      </c>
      <c r="B4">
        <v>101010201</v>
      </c>
      <c r="C4" t="s">
        <v>308</v>
      </c>
      <c r="D4" t="s">
        <v>202</v>
      </c>
      <c r="E4" t="s">
        <v>302</v>
      </c>
      <c r="F4" t="s">
        <v>303</v>
      </c>
      <c r="G4" s="335" t="s">
        <v>309</v>
      </c>
      <c r="H4" s="145" t="s">
        <v>310</v>
      </c>
      <c r="I4" s="145" t="s">
        <v>311</v>
      </c>
      <c r="J4" s="145"/>
      <c r="K4" t="s">
        <v>312</v>
      </c>
      <c r="L4" s="145">
        <v>45607.521504629629</v>
      </c>
      <c r="M4" t="s">
        <v>290</v>
      </c>
    </row>
    <row r="5" spans="1:13" hidden="1">
      <c r="A5">
        <v>1330425</v>
      </c>
      <c r="B5">
        <v>101010202</v>
      </c>
      <c r="C5" t="s">
        <v>313</v>
      </c>
      <c r="D5" t="s">
        <v>202</v>
      </c>
      <c r="E5" t="s">
        <v>302</v>
      </c>
      <c r="F5" t="s">
        <v>303</v>
      </c>
      <c r="G5" t="s">
        <v>314</v>
      </c>
      <c r="H5" s="145" t="s">
        <v>315</v>
      </c>
      <c r="I5" s="145" t="s">
        <v>316</v>
      </c>
      <c r="J5" s="145"/>
      <c r="K5" t="s">
        <v>317</v>
      </c>
      <c r="L5" s="145">
        <v>45607.521504629629</v>
      </c>
      <c r="M5" t="s">
        <v>290</v>
      </c>
    </row>
    <row r="6" spans="1:13" hidden="1">
      <c r="A6">
        <v>1330709</v>
      </c>
      <c r="B6">
        <v>101010203</v>
      </c>
      <c r="C6" t="s">
        <v>742</v>
      </c>
      <c r="D6" t="s">
        <v>202</v>
      </c>
      <c r="E6" t="s">
        <v>302</v>
      </c>
      <c r="F6" t="s">
        <v>661</v>
      </c>
      <c r="G6" t="s">
        <v>352</v>
      </c>
      <c r="H6" t="s">
        <v>352</v>
      </c>
      <c r="I6" s="145" t="s">
        <v>743</v>
      </c>
      <c r="J6" s="145"/>
      <c r="K6" t="s">
        <v>340</v>
      </c>
      <c r="L6" s="145">
        <v>45607.521504629629</v>
      </c>
      <c r="M6" t="s">
        <v>290</v>
      </c>
    </row>
    <row r="7" spans="1:13" hidden="1">
      <c r="A7">
        <v>1330711</v>
      </c>
      <c r="B7">
        <v>101010301</v>
      </c>
      <c r="C7" t="s">
        <v>744</v>
      </c>
      <c r="D7" t="s">
        <v>203</v>
      </c>
      <c r="E7" t="s">
        <v>302</v>
      </c>
      <c r="F7" t="s">
        <v>661</v>
      </c>
      <c r="G7" t="s">
        <v>352</v>
      </c>
      <c r="H7" t="s">
        <v>352</v>
      </c>
      <c r="I7" s="145" t="s">
        <v>745</v>
      </c>
      <c r="J7" s="145"/>
      <c r="K7" t="s">
        <v>340</v>
      </c>
      <c r="L7" s="145">
        <v>45607.521504629629</v>
      </c>
      <c r="M7" t="s">
        <v>290</v>
      </c>
    </row>
    <row r="8" spans="1:13" hidden="1">
      <c r="A8">
        <v>1330713</v>
      </c>
      <c r="B8">
        <v>101010302</v>
      </c>
      <c r="C8" t="s">
        <v>746</v>
      </c>
      <c r="D8" t="s">
        <v>203</v>
      </c>
      <c r="E8" t="s">
        <v>302</v>
      </c>
      <c r="F8" t="s">
        <v>661</v>
      </c>
      <c r="G8" t="s">
        <v>352</v>
      </c>
      <c r="H8" t="s">
        <v>558</v>
      </c>
      <c r="I8" s="145" t="s">
        <v>747</v>
      </c>
      <c r="J8" s="145"/>
      <c r="K8" t="s">
        <v>340</v>
      </c>
      <c r="L8" s="145">
        <v>45607.521504629629</v>
      </c>
      <c r="M8" t="s">
        <v>290</v>
      </c>
    </row>
    <row r="9" spans="1:13">
      <c r="A9">
        <v>1330427</v>
      </c>
      <c r="B9">
        <v>101010401</v>
      </c>
      <c r="C9" t="s">
        <v>318</v>
      </c>
      <c r="D9" t="s">
        <v>204</v>
      </c>
      <c r="E9" t="s">
        <v>302</v>
      </c>
      <c r="F9" t="s">
        <v>319</v>
      </c>
      <c r="G9" s="335" t="s">
        <v>320</v>
      </c>
      <c r="H9" s="145" t="s">
        <v>321</v>
      </c>
      <c r="I9" s="145" t="s">
        <v>322</v>
      </c>
      <c r="J9" s="145"/>
      <c r="K9" t="s">
        <v>323</v>
      </c>
      <c r="L9" s="145">
        <v>45607.521504629629</v>
      </c>
      <c r="M9" t="s">
        <v>290</v>
      </c>
    </row>
    <row r="10" spans="1:13" hidden="1">
      <c r="A10">
        <v>1330429</v>
      </c>
      <c r="B10">
        <v>101010402</v>
      </c>
      <c r="C10" t="s">
        <v>324</v>
      </c>
      <c r="D10" t="s">
        <v>204</v>
      </c>
      <c r="E10" t="s">
        <v>302</v>
      </c>
      <c r="F10" t="s">
        <v>319</v>
      </c>
      <c r="G10" t="s">
        <v>325</v>
      </c>
      <c r="H10" s="145" t="s">
        <v>326</v>
      </c>
      <c r="I10" s="145" t="s">
        <v>327</v>
      </c>
      <c r="J10" s="145"/>
      <c r="K10" t="s">
        <v>317</v>
      </c>
      <c r="L10" s="145">
        <v>45607.521504629629</v>
      </c>
      <c r="M10" t="s">
        <v>290</v>
      </c>
    </row>
    <row r="11" spans="1:13" hidden="1">
      <c r="A11">
        <v>1330715</v>
      </c>
      <c r="B11">
        <v>101010501</v>
      </c>
      <c r="C11" t="s">
        <v>748</v>
      </c>
      <c r="D11" t="s">
        <v>205</v>
      </c>
      <c r="E11" t="s">
        <v>302</v>
      </c>
      <c r="F11" t="s">
        <v>661</v>
      </c>
      <c r="G11" t="s">
        <v>352</v>
      </c>
      <c r="H11" t="s">
        <v>749</v>
      </c>
      <c r="I11" s="145" t="s">
        <v>352</v>
      </c>
      <c r="J11" s="145"/>
      <c r="K11" t="s">
        <v>340</v>
      </c>
      <c r="L11" s="145">
        <v>45607.521504629629</v>
      </c>
      <c r="M11" t="s">
        <v>290</v>
      </c>
    </row>
    <row r="12" spans="1:13" hidden="1">
      <c r="A12">
        <v>1330717</v>
      </c>
      <c r="B12">
        <v>101010502</v>
      </c>
      <c r="C12" t="s">
        <v>750</v>
      </c>
      <c r="D12" t="s">
        <v>205</v>
      </c>
      <c r="E12" t="s">
        <v>302</v>
      </c>
      <c r="F12" t="s">
        <v>661</v>
      </c>
      <c r="G12" t="s">
        <v>352</v>
      </c>
      <c r="H12" t="s">
        <v>352</v>
      </c>
      <c r="I12" s="145" t="s">
        <v>751</v>
      </c>
      <c r="J12" s="145"/>
      <c r="K12" t="s">
        <v>340</v>
      </c>
      <c r="L12" s="145">
        <v>45607.521504629629</v>
      </c>
      <c r="M12" t="s">
        <v>290</v>
      </c>
    </row>
    <row r="13" spans="1:13" hidden="1">
      <c r="A13">
        <v>1330431</v>
      </c>
      <c r="B13">
        <v>101010503</v>
      </c>
      <c r="C13" t="s">
        <v>328</v>
      </c>
      <c r="D13" t="s">
        <v>205</v>
      </c>
      <c r="E13" t="s">
        <v>302</v>
      </c>
      <c r="F13" t="s">
        <v>303</v>
      </c>
      <c r="G13" t="s">
        <v>329</v>
      </c>
      <c r="H13" s="145" t="s">
        <v>330</v>
      </c>
      <c r="I13" s="145" t="s">
        <v>331</v>
      </c>
      <c r="J13" s="145"/>
      <c r="K13" t="s">
        <v>317</v>
      </c>
      <c r="L13" s="145">
        <v>45607.521504629629</v>
      </c>
      <c r="M13" t="s">
        <v>290</v>
      </c>
    </row>
    <row r="14" spans="1:13">
      <c r="A14">
        <v>1330433</v>
      </c>
      <c r="B14">
        <v>101010504</v>
      </c>
      <c r="C14" t="s">
        <v>332</v>
      </c>
      <c r="D14" t="s">
        <v>205</v>
      </c>
      <c r="E14" t="s">
        <v>302</v>
      </c>
      <c r="F14" t="s">
        <v>303</v>
      </c>
      <c r="G14" s="335" t="s">
        <v>333</v>
      </c>
      <c r="H14" s="145" t="s">
        <v>334</v>
      </c>
      <c r="I14" s="145" t="s">
        <v>335</v>
      </c>
      <c r="J14" s="145"/>
      <c r="K14" t="s">
        <v>317</v>
      </c>
      <c r="L14" s="145">
        <v>45607.521504629629</v>
      </c>
      <c r="M14" t="s">
        <v>290</v>
      </c>
    </row>
    <row r="15" spans="1:13" hidden="1">
      <c r="A15">
        <v>1330435</v>
      </c>
      <c r="B15">
        <v>101010505</v>
      </c>
      <c r="C15" t="s">
        <v>336</v>
      </c>
      <c r="D15" t="s">
        <v>205</v>
      </c>
      <c r="E15" t="s">
        <v>302</v>
      </c>
      <c r="F15" t="s">
        <v>319</v>
      </c>
      <c r="G15" t="s">
        <v>337</v>
      </c>
      <c r="H15" s="145" t="s">
        <v>338</v>
      </c>
      <c r="I15" s="145" t="s">
        <v>339</v>
      </c>
      <c r="J15" s="145"/>
      <c r="K15" t="s">
        <v>340</v>
      </c>
      <c r="L15" s="145">
        <v>45607.521504629629</v>
      </c>
      <c r="M15" t="s">
        <v>290</v>
      </c>
    </row>
    <row r="16" spans="1:13">
      <c r="A16">
        <v>1330437</v>
      </c>
      <c r="B16">
        <v>101010506</v>
      </c>
      <c r="C16" t="s">
        <v>341</v>
      </c>
      <c r="D16" t="s">
        <v>205</v>
      </c>
      <c r="E16" t="s">
        <v>302</v>
      </c>
      <c r="F16" t="s">
        <v>319</v>
      </c>
      <c r="G16" s="335" t="s">
        <v>342</v>
      </c>
      <c r="H16" s="145" t="s">
        <v>343</v>
      </c>
      <c r="I16" s="145" t="s">
        <v>344</v>
      </c>
      <c r="J16" s="145"/>
      <c r="K16" t="s">
        <v>345</v>
      </c>
      <c r="L16" s="145">
        <v>45607.521504629629</v>
      </c>
      <c r="M16" t="s">
        <v>290</v>
      </c>
    </row>
    <row r="17" spans="1:13">
      <c r="A17">
        <v>1330439</v>
      </c>
      <c r="B17">
        <v>101010507</v>
      </c>
      <c r="C17" t="s">
        <v>346</v>
      </c>
      <c r="D17" t="s">
        <v>205</v>
      </c>
      <c r="E17" t="s">
        <v>302</v>
      </c>
      <c r="F17" t="s">
        <v>319</v>
      </c>
      <c r="G17" s="335" t="s">
        <v>347</v>
      </c>
      <c r="H17" s="145" t="s">
        <v>348</v>
      </c>
      <c r="I17" s="145" t="s">
        <v>349</v>
      </c>
      <c r="J17" s="145"/>
      <c r="K17" t="s">
        <v>345</v>
      </c>
      <c r="L17" s="145">
        <v>45607.521504629629</v>
      </c>
      <c r="M17" t="s">
        <v>290</v>
      </c>
    </row>
    <row r="18" spans="1:13" hidden="1">
      <c r="A18">
        <v>1330441</v>
      </c>
      <c r="B18">
        <v>101020101</v>
      </c>
      <c r="C18" t="s">
        <v>350</v>
      </c>
      <c r="D18" t="s">
        <v>206</v>
      </c>
      <c r="E18" t="s">
        <v>302</v>
      </c>
      <c r="F18" t="s">
        <v>351</v>
      </c>
      <c r="G18" t="s">
        <v>352</v>
      </c>
      <c r="H18" s="145" t="s">
        <v>352</v>
      </c>
      <c r="I18" s="145" t="s">
        <v>352</v>
      </c>
      <c r="J18" s="145"/>
      <c r="K18" t="s">
        <v>340</v>
      </c>
      <c r="L18" s="145">
        <v>45607.521504629629</v>
      </c>
      <c r="M18" t="s">
        <v>290</v>
      </c>
    </row>
    <row r="19" spans="1:13" hidden="1">
      <c r="A19">
        <v>1330443</v>
      </c>
      <c r="B19">
        <v>101020102</v>
      </c>
      <c r="C19" t="s">
        <v>353</v>
      </c>
      <c r="D19" t="s">
        <v>206</v>
      </c>
      <c r="E19" t="s">
        <v>302</v>
      </c>
      <c r="F19" t="s">
        <v>351</v>
      </c>
      <c r="G19" t="s">
        <v>352</v>
      </c>
      <c r="H19" s="145" t="s">
        <v>352</v>
      </c>
      <c r="I19" s="145" t="s">
        <v>352</v>
      </c>
      <c r="J19" s="145"/>
      <c r="K19" t="s">
        <v>340</v>
      </c>
      <c r="L19" s="145">
        <v>45607.521504629629</v>
      </c>
      <c r="M19" t="s">
        <v>290</v>
      </c>
    </row>
    <row r="20" spans="1:13" hidden="1">
      <c r="A20">
        <v>1330445</v>
      </c>
      <c r="B20">
        <v>101020103</v>
      </c>
      <c r="C20" t="s">
        <v>354</v>
      </c>
      <c r="D20" t="s">
        <v>206</v>
      </c>
      <c r="E20" t="s">
        <v>302</v>
      </c>
      <c r="F20" t="s">
        <v>351</v>
      </c>
      <c r="G20" t="s">
        <v>355</v>
      </c>
      <c r="H20" s="145" t="s">
        <v>356</v>
      </c>
      <c r="I20" s="145" t="s">
        <v>357</v>
      </c>
      <c r="J20" s="145"/>
      <c r="K20" t="s">
        <v>340</v>
      </c>
      <c r="L20" s="145">
        <v>45607.521504629629</v>
      </c>
      <c r="M20" t="s">
        <v>290</v>
      </c>
    </row>
    <row r="21" spans="1:13" hidden="1">
      <c r="A21">
        <v>1330447</v>
      </c>
      <c r="B21">
        <v>101020201</v>
      </c>
      <c r="C21" t="s">
        <v>358</v>
      </c>
      <c r="D21" t="s">
        <v>207</v>
      </c>
      <c r="E21" t="s">
        <v>302</v>
      </c>
      <c r="F21" t="s">
        <v>351</v>
      </c>
      <c r="G21" t="s">
        <v>352</v>
      </c>
      <c r="H21" t="s">
        <v>352</v>
      </c>
      <c r="I21" s="145" t="s">
        <v>359</v>
      </c>
      <c r="J21" s="145"/>
      <c r="K21" t="s">
        <v>340</v>
      </c>
      <c r="L21" s="145">
        <v>45607.521504629629</v>
      </c>
      <c r="M21" t="s">
        <v>290</v>
      </c>
    </row>
    <row r="22" spans="1:13" hidden="1">
      <c r="A22">
        <v>1330449</v>
      </c>
      <c r="B22">
        <v>101020202</v>
      </c>
      <c r="C22" t="s">
        <v>360</v>
      </c>
      <c r="D22" t="s">
        <v>207</v>
      </c>
      <c r="E22" t="s">
        <v>302</v>
      </c>
      <c r="F22" t="s">
        <v>351</v>
      </c>
      <c r="G22" t="s">
        <v>361</v>
      </c>
      <c r="H22" t="s">
        <v>362</v>
      </c>
      <c r="I22" s="145" t="s">
        <v>363</v>
      </c>
      <c r="J22" s="145"/>
      <c r="K22" t="s">
        <v>317</v>
      </c>
      <c r="L22" s="145">
        <v>45607.521504629629</v>
      </c>
      <c r="M22" t="s">
        <v>290</v>
      </c>
    </row>
    <row r="23" spans="1:13" hidden="1">
      <c r="A23">
        <v>1330451</v>
      </c>
      <c r="B23">
        <v>101020301</v>
      </c>
      <c r="C23" t="s">
        <v>364</v>
      </c>
      <c r="D23" t="s">
        <v>208</v>
      </c>
      <c r="E23" t="s">
        <v>302</v>
      </c>
      <c r="F23" t="s">
        <v>351</v>
      </c>
      <c r="G23" t="s">
        <v>361</v>
      </c>
      <c r="H23" t="s">
        <v>365</v>
      </c>
      <c r="I23" s="145" t="s">
        <v>366</v>
      </c>
      <c r="J23" s="145"/>
      <c r="K23" t="s">
        <v>317</v>
      </c>
      <c r="L23" s="145">
        <v>45607.521504629629</v>
      </c>
      <c r="M23" t="s">
        <v>290</v>
      </c>
    </row>
    <row r="24" spans="1:13" hidden="1">
      <c r="A24">
        <v>1330453</v>
      </c>
      <c r="B24">
        <v>101020302</v>
      </c>
      <c r="C24" t="s">
        <v>367</v>
      </c>
      <c r="D24" t="s">
        <v>208</v>
      </c>
      <c r="E24" t="s">
        <v>302</v>
      </c>
      <c r="F24" t="s">
        <v>351</v>
      </c>
      <c r="G24" t="s">
        <v>352</v>
      </c>
      <c r="H24" t="s">
        <v>368</v>
      </c>
      <c r="I24" s="145" t="s">
        <v>369</v>
      </c>
      <c r="J24" s="145"/>
      <c r="K24" t="s">
        <v>340</v>
      </c>
      <c r="L24" s="145">
        <v>45607.521504629629</v>
      </c>
      <c r="M24" t="s">
        <v>290</v>
      </c>
    </row>
    <row r="25" spans="1:13" hidden="1">
      <c r="A25">
        <v>1330455</v>
      </c>
      <c r="B25">
        <v>101020303</v>
      </c>
      <c r="C25" t="s">
        <v>370</v>
      </c>
      <c r="D25" t="s">
        <v>208</v>
      </c>
      <c r="E25" t="s">
        <v>302</v>
      </c>
      <c r="F25" t="s">
        <v>351</v>
      </c>
      <c r="G25" t="s">
        <v>371</v>
      </c>
      <c r="H25" t="s">
        <v>372</v>
      </c>
      <c r="I25" s="145" t="s">
        <v>373</v>
      </c>
      <c r="J25" s="145"/>
      <c r="K25" t="s">
        <v>317</v>
      </c>
      <c r="L25" s="145">
        <v>45607.521504629629</v>
      </c>
      <c r="M25" t="s">
        <v>290</v>
      </c>
    </row>
    <row r="26" spans="1:13" hidden="1">
      <c r="A26">
        <v>1330457</v>
      </c>
      <c r="B26">
        <v>101020304</v>
      </c>
      <c r="C26" t="s">
        <v>374</v>
      </c>
      <c r="D26" t="s">
        <v>208</v>
      </c>
      <c r="E26" t="s">
        <v>302</v>
      </c>
      <c r="F26" t="s">
        <v>351</v>
      </c>
      <c r="G26" t="s">
        <v>375</v>
      </c>
      <c r="H26" t="s">
        <v>376</v>
      </c>
      <c r="I26" s="145" t="s">
        <v>377</v>
      </c>
      <c r="J26" s="145"/>
      <c r="K26" t="s">
        <v>317</v>
      </c>
      <c r="L26" s="145">
        <v>45607.521504629629</v>
      </c>
      <c r="M26" t="s">
        <v>290</v>
      </c>
    </row>
    <row r="27" spans="1:13" hidden="1">
      <c r="A27">
        <v>1330459</v>
      </c>
      <c r="B27">
        <v>101020401</v>
      </c>
      <c r="C27" t="s">
        <v>378</v>
      </c>
      <c r="D27" t="s">
        <v>209</v>
      </c>
      <c r="E27" t="s">
        <v>302</v>
      </c>
      <c r="F27" t="s">
        <v>351</v>
      </c>
      <c r="G27" t="s">
        <v>352</v>
      </c>
      <c r="H27" t="s">
        <v>379</v>
      </c>
      <c r="I27" s="145" t="s">
        <v>380</v>
      </c>
      <c r="J27" s="145"/>
      <c r="K27" t="s">
        <v>340</v>
      </c>
      <c r="L27" s="145">
        <v>45607.521504629629</v>
      </c>
      <c r="M27" t="s">
        <v>290</v>
      </c>
    </row>
    <row r="28" spans="1:13" hidden="1">
      <c r="A28">
        <v>1330461</v>
      </c>
      <c r="B28">
        <v>101020402</v>
      </c>
      <c r="C28" t="s">
        <v>381</v>
      </c>
      <c r="D28" t="s">
        <v>209</v>
      </c>
      <c r="E28" t="s">
        <v>302</v>
      </c>
      <c r="F28" t="s">
        <v>303</v>
      </c>
      <c r="G28" t="s">
        <v>352</v>
      </c>
      <c r="H28" t="s">
        <v>352</v>
      </c>
      <c r="I28" s="145" t="s">
        <v>352</v>
      </c>
      <c r="J28" s="145"/>
      <c r="K28" t="s">
        <v>340</v>
      </c>
      <c r="L28" s="145">
        <v>45607.521504629629</v>
      </c>
      <c r="M28" t="s">
        <v>290</v>
      </c>
    </row>
    <row r="29" spans="1:13" hidden="1">
      <c r="A29">
        <v>1330463</v>
      </c>
      <c r="B29">
        <v>101020403</v>
      </c>
      <c r="C29" t="s">
        <v>382</v>
      </c>
      <c r="D29" t="s">
        <v>209</v>
      </c>
      <c r="E29" t="s">
        <v>302</v>
      </c>
      <c r="F29" t="s">
        <v>351</v>
      </c>
      <c r="G29" t="s">
        <v>383</v>
      </c>
      <c r="H29" t="s">
        <v>384</v>
      </c>
      <c r="I29" s="145" t="s">
        <v>385</v>
      </c>
      <c r="J29" s="145"/>
      <c r="K29" t="s">
        <v>317</v>
      </c>
      <c r="L29" s="145">
        <v>45607.521504629629</v>
      </c>
      <c r="M29" t="s">
        <v>290</v>
      </c>
    </row>
    <row r="30" spans="1:13" hidden="1">
      <c r="A30">
        <v>1330465</v>
      </c>
      <c r="B30">
        <v>101020404</v>
      </c>
      <c r="C30" t="s">
        <v>386</v>
      </c>
      <c r="D30" t="s">
        <v>209</v>
      </c>
      <c r="E30" t="s">
        <v>302</v>
      </c>
      <c r="F30" t="s">
        <v>351</v>
      </c>
      <c r="G30" t="s">
        <v>352</v>
      </c>
      <c r="H30" t="s">
        <v>387</v>
      </c>
      <c r="I30" s="145" t="s">
        <v>388</v>
      </c>
      <c r="J30" s="145"/>
      <c r="K30" t="s">
        <v>340</v>
      </c>
      <c r="L30" s="145">
        <v>45607.521504629629</v>
      </c>
      <c r="M30" t="s">
        <v>290</v>
      </c>
    </row>
    <row r="31" spans="1:13" hidden="1">
      <c r="A31">
        <v>1330719</v>
      </c>
      <c r="B31">
        <v>101020501</v>
      </c>
      <c r="C31" t="s">
        <v>752</v>
      </c>
      <c r="D31" t="s">
        <v>210</v>
      </c>
      <c r="E31" t="s">
        <v>302</v>
      </c>
      <c r="F31" t="s">
        <v>661</v>
      </c>
      <c r="G31" t="s">
        <v>352</v>
      </c>
      <c r="H31" t="s">
        <v>352</v>
      </c>
      <c r="I31" s="145" t="s">
        <v>753</v>
      </c>
      <c r="J31" s="145"/>
      <c r="K31" t="s">
        <v>340</v>
      </c>
      <c r="L31" s="145">
        <v>45607.521504629629</v>
      </c>
      <c r="M31" t="s">
        <v>290</v>
      </c>
    </row>
    <row r="32" spans="1:13" hidden="1">
      <c r="A32">
        <v>1330721</v>
      </c>
      <c r="B32">
        <v>101020502</v>
      </c>
      <c r="C32" t="s">
        <v>754</v>
      </c>
      <c r="D32" t="s">
        <v>210</v>
      </c>
      <c r="E32" t="s">
        <v>302</v>
      </c>
      <c r="F32" t="s">
        <v>661</v>
      </c>
      <c r="G32" t="s">
        <v>352</v>
      </c>
      <c r="H32" t="s">
        <v>755</v>
      </c>
      <c r="I32" s="145" t="s">
        <v>755</v>
      </c>
      <c r="J32" s="145"/>
      <c r="K32" t="s">
        <v>340</v>
      </c>
      <c r="L32" s="145">
        <v>45607.521504629629</v>
      </c>
      <c r="M32" t="s">
        <v>290</v>
      </c>
    </row>
    <row r="33" spans="1:13" hidden="1">
      <c r="A33">
        <v>1330723</v>
      </c>
      <c r="B33">
        <v>101020503</v>
      </c>
      <c r="C33" t="s">
        <v>756</v>
      </c>
      <c r="D33" t="s">
        <v>210</v>
      </c>
      <c r="E33" t="s">
        <v>302</v>
      </c>
      <c r="F33" t="s">
        <v>661</v>
      </c>
      <c r="G33" t="s">
        <v>352</v>
      </c>
      <c r="H33" t="s">
        <v>757</v>
      </c>
      <c r="I33" s="145" t="s">
        <v>758</v>
      </c>
      <c r="J33" s="145"/>
      <c r="K33" t="s">
        <v>340</v>
      </c>
      <c r="L33" s="145">
        <v>45607.521504629629</v>
      </c>
      <c r="M33" t="s">
        <v>290</v>
      </c>
    </row>
    <row r="34" spans="1:13" hidden="1">
      <c r="A34">
        <v>1330725</v>
      </c>
      <c r="B34">
        <v>101020504</v>
      </c>
      <c r="C34" t="s">
        <v>759</v>
      </c>
      <c r="D34" t="s">
        <v>210</v>
      </c>
      <c r="E34" t="s">
        <v>302</v>
      </c>
      <c r="F34" t="s">
        <v>661</v>
      </c>
      <c r="G34" t="s">
        <v>352</v>
      </c>
      <c r="H34" t="s">
        <v>352</v>
      </c>
      <c r="I34" s="145" t="s">
        <v>352</v>
      </c>
      <c r="J34" s="145"/>
      <c r="K34" t="s">
        <v>340</v>
      </c>
      <c r="L34" s="145">
        <v>45607.521504629629</v>
      </c>
      <c r="M34" t="s">
        <v>290</v>
      </c>
    </row>
    <row r="35" spans="1:13" hidden="1">
      <c r="A35">
        <v>1330467</v>
      </c>
      <c r="B35">
        <v>101020601</v>
      </c>
      <c r="C35" t="s">
        <v>389</v>
      </c>
      <c r="D35" t="s">
        <v>211</v>
      </c>
      <c r="E35" t="s">
        <v>302</v>
      </c>
      <c r="F35" t="s">
        <v>303</v>
      </c>
      <c r="G35" t="s">
        <v>366</v>
      </c>
      <c r="H35" t="s">
        <v>352</v>
      </c>
      <c r="I35" s="145" t="s">
        <v>390</v>
      </c>
      <c r="J35" s="145"/>
      <c r="K35" t="s">
        <v>340</v>
      </c>
      <c r="L35" s="145">
        <v>45607.521504629629</v>
      </c>
      <c r="M35" t="s">
        <v>290</v>
      </c>
    </row>
    <row r="36" spans="1:13">
      <c r="A36">
        <v>1330469</v>
      </c>
      <c r="B36">
        <v>101020602</v>
      </c>
      <c r="C36" t="s">
        <v>391</v>
      </c>
      <c r="D36" t="s">
        <v>211</v>
      </c>
      <c r="E36" t="s">
        <v>302</v>
      </c>
      <c r="F36" t="s">
        <v>351</v>
      </c>
      <c r="G36" s="335" t="s">
        <v>392</v>
      </c>
      <c r="H36" t="s">
        <v>393</v>
      </c>
      <c r="I36" s="145" t="s">
        <v>394</v>
      </c>
      <c r="J36" s="145"/>
      <c r="K36" t="s">
        <v>317</v>
      </c>
      <c r="L36" s="145">
        <v>45607.521504629629</v>
      </c>
      <c r="M36" t="s">
        <v>290</v>
      </c>
    </row>
    <row r="37" spans="1:13" hidden="1">
      <c r="A37">
        <v>1330471</v>
      </c>
      <c r="B37">
        <v>101020603</v>
      </c>
      <c r="C37" t="s">
        <v>395</v>
      </c>
      <c r="D37" t="s">
        <v>211</v>
      </c>
      <c r="E37" t="s">
        <v>302</v>
      </c>
      <c r="F37" t="s">
        <v>351</v>
      </c>
      <c r="G37" t="s">
        <v>396</v>
      </c>
      <c r="H37" t="s">
        <v>397</v>
      </c>
      <c r="I37" s="145" t="s">
        <v>398</v>
      </c>
      <c r="J37" s="145"/>
      <c r="K37" t="s">
        <v>317</v>
      </c>
      <c r="L37" s="145">
        <v>45607.521504629629</v>
      </c>
      <c r="M37" t="s">
        <v>290</v>
      </c>
    </row>
    <row r="38" spans="1:13">
      <c r="A38">
        <v>1330473</v>
      </c>
      <c r="B38">
        <v>101020604</v>
      </c>
      <c r="C38" t="s">
        <v>399</v>
      </c>
      <c r="D38" t="s">
        <v>211</v>
      </c>
      <c r="E38" t="s">
        <v>302</v>
      </c>
      <c r="F38" t="s">
        <v>351</v>
      </c>
      <c r="G38" s="335" t="s">
        <v>400</v>
      </c>
      <c r="H38" t="s">
        <v>401</v>
      </c>
      <c r="I38" s="145" t="s">
        <v>402</v>
      </c>
      <c r="J38" s="145"/>
      <c r="K38" t="s">
        <v>317</v>
      </c>
      <c r="L38" s="145">
        <v>45607.521504629629</v>
      </c>
      <c r="M38" t="s">
        <v>290</v>
      </c>
    </row>
    <row r="39" spans="1:13" hidden="1">
      <c r="A39">
        <v>1330727</v>
      </c>
      <c r="B39">
        <v>101020605</v>
      </c>
      <c r="C39" t="s">
        <v>760</v>
      </c>
      <c r="D39" t="s">
        <v>211</v>
      </c>
      <c r="E39" t="s">
        <v>302</v>
      </c>
      <c r="F39" t="s">
        <v>661</v>
      </c>
      <c r="G39" t="s">
        <v>352</v>
      </c>
      <c r="H39" t="s">
        <v>352</v>
      </c>
      <c r="I39" s="145" t="s">
        <v>761</v>
      </c>
      <c r="J39" s="145"/>
      <c r="K39" t="s">
        <v>340</v>
      </c>
      <c r="L39" s="145">
        <v>45607.521504629629</v>
      </c>
      <c r="M39" t="s">
        <v>290</v>
      </c>
    </row>
    <row r="40" spans="1:13" hidden="1">
      <c r="A40">
        <v>1330729</v>
      </c>
      <c r="B40">
        <v>101020606</v>
      </c>
      <c r="C40" t="s">
        <v>762</v>
      </c>
      <c r="D40" t="s">
        <v>211</v>
      </c>
      <c r="E40" t="s">
        <v>302</v>
      </c>
      <c r="F40" t="s">
        <v>661</v>
      </c>
      <c r="G40" t="s">
        <v>352</v>
      </c>
      <c r="H40" t="s">
        <v>352</v>
      </c>
      <c r="I40" s="145" t="s">
        <v>763</v>
      </c>
      <c r="J40" s="145"/>
      <c r="K40" t="s">
        <v>340</v>
      </c>
      <c r="L40" s="145">
        <v>45607.521504629629</v>
      </c>
      <c r="M40" t="s">
        <v>290</v>
      </c>
    </row>
    <row r="41" spans="1:13" hidden="1">
      <c r="A41">
        <v>1330731</v>
      </c>
      <c r="B41">
        <v>101020607</v>
      </c>
      <c r="C41" t="s">
        <v>764</v>
      </c>
      <c r="D41" t="s">
        <v>211</v>
      </c>
      <c r="E41" t="s">
        <v>302</v>
      </c>
      <c r="F41" t="s">
        <v>661</v>
      </c>
      <c r="G41" t="s">
        <v>352</v>
      </c>
      <c r="H41" t="s">
        <v>352</v>
      </c>
      <c r="I41" s="145" t="s">
        <v>352</v>
      </c>
      <c r="J41" s="145"/>
      <c r="K41" t="s">
        <v>340</v>
      </c>
      <c r="L41" s="145">
        <v>45607.521504629629</v>
      </c>
      <c r="M41" t="s">
        <v>290</v>
      </c>
    </row>
    <row r="42" spans="1:13" hidden="1">
      <c r="A42">
        <v>1330475</v>
      </c>
      <c r="B42">
        <v>101030101</v>
      </c>
      <c r="C42" t="s">
        <v>403</v>
      </c>
      <c r="D42" t="s">
        <v>212</v>
      </c>
      <c r="E42" t="s">
        <v>302</v>
      </c>
      <c r="F42" t="s">
        <v>351</v>
      </c>
      <c r="G42" t="s">
        <v>404</v>
      </c>
      <c r="H42" t="s">
        <v>405</v>
      </c>
      <c r="I42" s="145" t="s">
        <v>406</v>
      </c>
      <c r="J42" s="145"/>
      <c r="K42" t="s">
        <v>317</v>
      </c>
      <c r="L42" s="145">
        <v>45607.521504629629</v>
      </c>
      <c r="M42" t="s">
        <v>290</v>
      </c>
    </row>
    <row r="43" spans="1:13" hidden="1">
      <c r="A43">
        <v>1330477</v>
      </c>
      <c r="B43">
        <v>101030102</v>
      </c>
      <c r="C43" t="s">
        <v>407</v>
      </c>
      <c r="D43" t="s">
        <v>212</v>
      </c>
      <c r="E43" t="s">
        <v>302</v>
      </c>
      <c r="F43" t="s">
        <v>319</v>
      </c>
      <c r="G43" t="s">
        <v>352</v>
      </c>
      <c r="H43" t="s">
        <v>352</v>
      </c>
      <c r="I43" s="145" t="s">
        <v>408</v>
      </c>
      <c r="J43" s="145"/>
      <c r="K43" t="s">
        <v>340</v>
      </c>
      <c r="L43" s="145">
        <v>45607.521504629629</v>
      </c>
      <c r="M43" t="s">
        <v>290</v>
      </c>
    </row>
    <row r="44" spans="1:13" hidden="1">
      <c r="A44">
        <v>1330479</v>
      </c>
      <c r="B44">
        <v>101030103</v>
      </c>
      <c r="C44" t="s">
        <v>409</v>
      </c>
      <c r="D44" t="s">
        <v>212</v>
      </c>
      <c r="E44" t="s">
        <v>302</v>
      </c>
      <c r="F44" t="s">
        <v>319</v>
      </c>
      <c r="G44" t="s">
        <v>410</v>
      </c>
      <c r="H44" t="s">
        <v>411</v>
      </c>
      <c r="I44" s="145" t="s">
        <v>412</v>
      </c>
      <c r="J44" s="145"/>
      <c r="K44" t="s">
        <v>317</v>
      </c>
      <c r="L44" s="145">
        <v>45607.521504629629</v>
      </c>
      <c r="M44" t="s">
        <v>290</v>
      </c>
    </row>
    <row r="45" spans="1:13">
      <c r="A45">
        <v>1330481</v>
      </c>
      <c r="B45">
        <v>101030104</v>
      </c>
      <c r="C45" t="s">
        <v>413</v>
      </c>
      <c r="D45" t="s">
        <v>212</v>
      </c>
      <c r="E45" t="s">
        <v>302</v>
      </c>
      <c r="F45" t="s">
        <v>319</v>
      </c>
      <c r="G45" s="335" t="s">
        <v>414</v>
      </c>
      <c r="H45" t="s">
        <v>415</v>
      </c>
      <c r="I45" s="145" t="s">
        <v>416</v>
      </c>
      <c r="J45" s="145"/>
      <c r="K45" t="s">
        <v>317</v>
      </c>
      <c r="L45" s="145">
        <v>45607.521504629629</v>
      </c>
      <c r="M45" t="s">
        <v>290</v>
      </c>
    </row>
    <row r="46" spans="1:13" hidden="1">
      <c r="A46">
        <v>1330483</v>
      </c>
      <c r="B46">
        <v>101030105</v>
      </c>
      <c r="C46" t="s">
        <v>417</v>
      </c>
      <c r="D46" t="s">
        <v>212</v>
      </c>
      <c r="E46" t="s">
        <v>302</v>
      </c>
      <c r="F46" t="s">
        <v>319</v>
      </c>
      <c r="G46" t="s">
        <v>418</v>
      </c>
      <c r="H46" t="s">
        <v>419</v>
      </c>
      <c r="I46" s="145" t="s">
        <v>420</v>
      </c>
      <c r="J46" s="145"/>
      <c r="K46" t="s">
        <v>340</v>
      </c>
      <c r="L46" s="145">
        <v>45607.521504629629</v>
      </c>
      <c r="M46" t="s">
        <v>290</v>
      </c>
    </row>
    <row r="47" spans="1:13" hidden="1">
      <c r="A47">
        <v>1330485</v>
      </c>
      <c r="B47">
        <v>101030106</v>
      </c>
      <c r="C47" t="s">
        <v>421</v>
      </c>
      <c r="D47" t="s">
        <v>212</v>
      </c>
      <c r="E47" t="s">
        <v>302</v>
      </c>
      <c r="F47" t="s">
        <v>319</v>
      </c>
      <c r="G47" t="s">
        <v>422</v>
      </c>
      <c r="H47" t="s">
        <v>423</v>
      </c>
      <c r="I47" s="145" t="s">
        <v>424</v>
      </c>
      <c r="J47" s="145"/>
      <c r="K47" t="s">
        <v>317</v>
      </c>
      <c r="L47" s="145">
        <v>45607.521504629629</v>
      </c>
      <c r="M47" t="s">
        <v>290</v>
      </c>
    </row>
    <row r="48" spans="1:13" hidden="1">
      <c r="A48">
        <v>1330487</v>
      </c>
      <c r="B48">
        <v>101030107</v>
      </c>
      <c r="C48" t="s">
        <v>425</v>
      </c>
      <c r="D48" t="s">
        <v>212</v>
      </c>
      <c r="E48" t="s">
        <v>302</v>
      </c>
      <c r="F48" t="s">
        <v>351</v>
      </c>
      <c r="G48" t="s">
        <v>352</v>
      </c>
      <c r="H48" t="s">
        <v>352</v>
      </c>
      <c r="I48" s="145" t="s">
        <v>426</v>
      </c>
      <c r="J48" s="145"/>
      <c r="K48" t="s">
        <v>340</v>
      </c>
      <c r="L48" s="145">
        <v>45607.521504629629</v>
      </c>
      <c r="M48" t="s">
        <v>290</v>
      </c>
    </row>
    <row r="49" spans="1:13" hidden="1">
      <c r="A49">
        <v>1330489</v>
      </c>
      <c r="B49">
        <v>101030108</v>
      </c>
      <c r="C49" t="s">
        <v>427</v>
      </c>
      <c r="D49" t="s">
        <v>212</v>
      </c>
      <c r="E49" t="s">
        <v>302</v>
      </c>
      <c r="F49" t="s">
        <v>319</v>
      </c>
      <c r="G49" t="s">
        <v>428</v>
      </c>
      <c r="H49" t="s">
        <v>429</v>
      </c>
      <c r="I49" s="145" t="s">
        <v>430</v>
      </c>
      <c r="J49" s="145"/>
      <c r="K49" t="s">
        <v>317</v>
      </c>
      <c r="L49" s="145">
        <v>45607.521504629629</v>
      </c>
      <c r="M49" t="s">
        <v>290</v>
      </c>
    </row>
    <row r="50" spans="1:13" hidden="1">
      <c r="A50">
        <v>1330491</v>
      </c>
      <c r="B50">
        <v>101030109</v>
      </c>
      <c r="C50" t="s">
        <v>431</v>
      </c>
      <c r="D50" t="s">
        <v>212</v>
      </c>
      <c r="E50" t="s">
        <v>302</v>
      </c>
      <c r="F50" t="s">
        <v>319</v>
      </c>
      <c r="G50" t="s">
        <v>432</v>
      </c>
      <c r="H50" t="s">
        <v>433</v>
      </c>
      <c r="I50" s="145" t="s">
        <v>434</v>
      </c>
      <c r="J50" s="145"/>
      <c r="K50" t="s">
        <v>340</v>
      </c>
      <c r="L50" s="145">
        <v>45607.521504629629</v>
      </c>
      <c r="M50" t="s">
        <v>290</v>
      </c>
    </row>
    <row r="51" spans="1:13" hidden="1">
      <c r="A51">
        <v>1330493</v>
      </c>
      <c r="B51">
        <v>101030110</v>
      </c>
      <c r="C51" t="s">
        <v>435</v>
      </c>
      <c r="D51" t="s">
        <v>212</v>
      </c>
      <c r="E51" t="s">
        <v>302</v>
      </c>
      <c r="F51" t="s">
        <v>319</v>
      </c>
      <c r="G51" t="s">
        <v>352</v>
      </c>
      <c r="H51" t="s">
        <v>352</v>
      </c>
      <c r="I51" s="145" t="s">
        <v>352</v>
      </c>
      <c r="J51" s="145"/>
      <c r="K51" t="s">
        <v>340</v>
      </c>
      <c r="L51" s="145">
        <v>45607.521504629629</v>
      </c>
      <c r="M51" t="s">
        <v>290</v>
      </c>
    </row>
    <row r="52" spans="1:13">
      <c r="A52">
        <v>1330495</v>
      </c>
      <c r="B52">
        <v>101030111</v>
      </c>
      <c r="C52" t="s">
        <v>436</v>
      </c>
      <c r="D52" t="s">
        <v>212</v>
      </c>
      <c r="E52" t="s">
        <v>302</v>
      </c>
      <c r="F52" t="s">
        <v>319</v>
      </c>
      <c r="G52" s="335" t="s">
        <v>437</v>
      </c>
      <c r="H52" t="s">
        <v>438</v>
      </c>
      <c r="I52" s="145" t="s">
        <v>439</v>
      </c>
      <c r="J52" s="145"/>
      <c r="K52" t="s">
        <v>345</v>
      </c>
      <c r="L52" s="145">
        <v>45607.521504629629</v>
      </c>
      <c r="M52" t="s">
        <v>290</v>
      </c>
    </row>
    <row r="53" spans="1:13">
      <c r="A53">
        <v>1330497</v>
      </c>
      <c r="B53">
        <v>101030112</v>
      </c>
      <c r="C53" t="s">
        <v>440</v>
      </c>
      <c r="D53" t="s">
        <v>212</v>
      </c>
      <c r="E53" t="s">
        <v>302</v>
      </c>
      <c r="F53" t="s">
        <v>319</v>
      </c>
      <c r="G53" s="335" t="s">
        <v>441</v>
      </c>
      <c r="H53" t="s">
        <v>442</v>
      </c>
      <c r="I53" s="145" t="s">
        <v>443</v>
      </c>
      <c r="J53" s="145"/>
      <c r="K53" t="s">
        <v>345</v>
      </c>
      <c r="L53" s="145">
        <v>45607.521504629629</v>
      </c>
      <c r="M53" t="s">
        <v>290</v>
      </c>
    </row>
    <row r="54" spans="1:13" hidden="1">
      <c r="A54">
        <v>1330499</v>
      </c>
      <c r="B54">
        <v>101030201</v>
      </c>
      <c r="C54" t="s">
        <v>444</v>
      </c>
      <c r="D54" t="s">
        <v>213</v>
      </c>
      <c r="E54" t="s">
        <v>302</v>
      </c>
      <c r="F54" t="s">
        <v>319</v>
      </c>
      <c r="G54" t="s">
        <v>445</v>
      </c>
      <c r="H54" t="s">
        <v>446</v>
      </c>
      <c r="I54" s="145" t="s">
        <v>447</v>
      </c>
      <c r="J54" s="145"/>
      <c r="K54" t="s">
        <v>448</v>
      </c>
      <c r="L54" s="145">
        <v>45607.521504629629</v>
      </c>
      <c r="M54" t="s">
        <v>290</v>
      </c>
    </row>
    <row r="55" spans="1:13" hidden="1">
      <c r="A55">
        <v>1330501</v>
      </c>
      <c r="B55">
        <v>101030202</v>
      </c>
      <c r="C55" t="s">
        <v>449</v>
      </c>
      <c r="D55" t="s">
        <v>213</v>
      </c>
      <c r="E55" t="s">
        <v>302</v>
      </c>
      <c r="F55" t="s">
        <v>319</v>
      </c>
      <c r="G55" t="s">
        <v>450</v>
      </c>
      <c r="H55" t="s">
        <v>451</v>
      </c>
      <c r="I55" s="145" t="s">
        <v>452</v>
      </c>
      <c r="J55" s="145"/>
      <c r="K55" t="s">
        <v>345</v>
      </c>
      <c r="L55" s="145">
        <v>45607.521504629629</v>
      </c>
      <c r="M55" t="s">
        <v>290</v>
      </c>
    </row>
    <row r="56" spans="1:13" hidden="1">
      <c r="A56">
        <v>1330733</v>
      </c>
      <c r="B56">
        <v>101030203</v>
      </c>
      <c r="C56" t="s">
        <v>765</v>
      </c>
      <c r="D56" t="s">
        <v>213</v>
      </c>
      <c r="E56" t="s">
        <v>302</v>
      </c>
      <c r="F56" t="s">
        <v>661</v>
      </c>
      <c r="G56" t="s">
        <v>766</v>
      </c>
      <c r="H56" t="s">
        <v>766</v>
      </c>
      <c r="I56" s="145" t="s">
        <v>766</v>
      </c>
      <c r="J56" s="145"/>
      <c r="K56" t="s">
        <v>340</v>
      </c>
      <c r="L56" s="145">
        <v>45607.521504629629</v>
      </c>
      <c r="M56" t="s">
        <v>290</v>
      </c>
    </row>
    <row r="57" spans="1:13" hidden="1">
      <c r="A57">
        <v>1330503</v>
      </c>
      <c r="B57">
        <v>101030204</v>
      </c>
      <c r="C57" t="s">
        <v>453</v>
      </c>
      <c r="D57" t="s">
        <v>213</v>
      </c>
      <c r="E57" t="s">
        <v>302</v>
      </c>
      <c r="F57" t="s">
        <v>319</v>
      </c>
      <c r="G57" t="s">
        <v>454</v>
      </c>
      <c r="H57" t="s">
        <v>455</v>
      </c>
      <c r="I57" s="145" t="s">
        <v>456</v>
      </c>
      <c r="J57" s="145"/>
      <c r="K57" t="s">
        <v>340</v>
      </c>
      <c r="L57" s="145">
        <v>45607.521504629629</v>
      </c>
      <c r="M57" t="s">
        <v>290</v>
      </c>
    </row>
    <row r="58" spans="1:13">
      <c r="A58">
        <v>1330505</v>
      </c>
      <c r="B58">
        <v>101030205</v>
      </c>
      <c r="C58" t="s">
        <v>457</v>
      </c>
      <c r="D58" t="s">
        <v>213</v>
      </c>
      <c r="E58" t="s">
        <v>302</v>
      </c>
      <c r="F58" t="s">
        <v>319</v>
      </c>
      <c r="G58" s="335" t="s">
        <v>458</v>
      </c>
      <c r="H58" t="s">
        <v>459</v>
      </c>
      <c r="I58" s="145" t="s">
        <v>460</v>
      </c>
      <c r="J58" s="145"/>
      <c r="K58" t="s">
        <v>317</v>
      </c>
      <c r="L58" s="145">
        <v>45607.521504629629</v>
      </c>
      <c r="M58" t="s">
        <v>290</v>
      </c>
    </row>
    <row r="59" spans="1:13" hidden="1">
      <c r="A59">
        <v>1330507</v>
      </c>
      <c r="B59">
        <v>101030206</v>
      </c>
      <c r="C59" t="s">
        <v>461</v>
      </c>
      <c r="D59" t="s">
        <v>213</v>
      </c>
      <c r="E59" t="s">
        <v>302</v>
      </c>
      <c r="F59" t="s">
        <v>319</v>
      </c>
      <c r="G59" t="s">
        <v>462</v>
      </c>
      <c r="H59" t="s">
        <v>463</v>
      </c>
      <c r="I59" s="145" t="s">
        <v>464</v>
      </c>
      <c r="J59" s="145"/>
      <c r="K59" t="s">
        <v>340</v>
      </c>
      <c r="L59" s="145">
        <v>45607.521504629629</v>
      </c>
      <c r="M59" t="s">
        <v>290</v>
      </c>
    </row>
    <row r="60" spans="1:13">
      <c r="A60">
        <v>1330509</v>
      </c>
      <c r="B60">
        <v>101030207</v>
      </c>
      <c r="C60" t="s">
        <v>465</v>
      </c>
      <c r="D60" t="s">
        <v>213</v>
      </c>
      <c r="E60" t="s">
        <v>302</v>
      </c>
      <c r="F60" t="s">
        <v>319</v>
      </c>
      <c r="G60" s="335" t="s">
        <v>466</v>
      </c>
      <c r="H60" t="s">
        <v>467</v>
      </c>
      <c r="I60" s="145" t="s">
        <v>468</v>
      </c>
      <c r="J60" s="145"/>
      <c r="K60" t="s">
        <v>317</v>
      </c>
      <c r="L60" s="145">
        <v>45607.521504629629</v>
      </c>
      <c r="M60" t="s">
        <v>290</v>
      </c>
    </row>
    <row r="61" spans="1:13" hidden="1">
      <c r="A61">
        <v>1330735</v>
      </c>
      <c r="B61">
        <v>101040101</v>
      </c>
      <c r="C61" t="s">
        <v>767</v>
      </c>
      <c r="D61" t="s">
        <v>214</v>
      </c>
      <c r="E61" t="s">
        <v>302</v>
      </c>
      <c r="F61" t="s">
        <v>661</v>
      </c>
      <c r="G61" t="s">
        <v>352</v>
      </c>
      <c r="H61" t="s">
        <v>352</v>
      </c>
      <c r="I61" s="145" t="s">
        <v>768</v>
      </c>
      <c r="J61" s="145"/>
      <c r="K61" t="s">
        <v>340</v>
      </c>
      <c r="L61" s="145">
        <v>45607.521504629629</v>
      </c>
      <c r="M61" t="s">
        <v>290</v>
      </c>
    </row>
    <row r="62" spans="1:13" hidden="1">
      <c r="A62">
        <v>1330737</v>
      </c>
      <c r="B62">
        <v>101040102</v>
      </c>
      <c r="C62" t="s">
        <v>769</v>
      </c>
      <c r="D62" t="s">
        <v>214</v>
      </c>
      <c r="E62" t="s">
        <v>302</v>
      </c>
      <c r="F62" t="s">
        <v>661</v>
      </c>
      <c r="G62" t="s">
        <v>352</v>
      </c>
      <c r="H62" t="s">
        <v>770</v>
      </c>
      <c r="I62" s="145" t="s">
        <v>771</v>
      </c>
      <c r="J62" s="145"/>
      <c r="K62" t="s">
        <v>340</v>
      </c>
      <c r="L62" s="145">
        <v>45607.521504629629</v>
      </c>
      <c r="M62" t="s">
        <v>290</v>
      </c>
    </row>
    <row r="63" spans="1:13" hidden="1">
      <c r="A63">
        <v>1330739</v>
      </c>
      <c r="B63">
        <v>101040103</v>
      </c>
      <c r="C63" t="s">
        <v>772</v>
      </c>
      <c r="D63" t="s">
        <v>214</v>
      </c>
      <c r="E63" t="s">
        <v>302</v>
      </c>
      <c r="F63" t="s">
        <v>661</v>
      </c>
      <c r="G63" t="s">
        <v>352</v>
      </c>
      <c r="H63" t="s">
        <v>352</v>
      </c>
      <c r="I63" s="145" t="s">
        <v>352</v>
      </c>
      <c r="J63" s="145"/>
      <c r="K63" t="s">
        <v>340</v>
      </c>
      <c r="L63" s="145">
        <v>45607.521504629629</v>
      </c>
      <c r="M63" t="s">
        <v>290</v>
      </c>
    </row>
    <row r="64" spans="1:13" hidden="1">
      <c r="A64">
        <v>1330741</v>
      </c>
      <c r="B64">
        <v>101040201</v>
      </c>
      <c r="C64" t="s">
        <v>773</v>
      </c>
      <c r="D64" t="s">
        <v>215</v>
      </c>
      <c r="E64" t="s">
        <v>302</v>
      </c>
      <c r="F64" t="s">
        <v>661</v>
      </c>
      <c r="G64" t="s">
        <v>352</v>
      </c>
      <c r="H64" t="s">
        <v>352</v>
      </c>
      <c r="I64" s="145" t="s">
        <v>352</v>
      </c>
      <c r="J64" s="145"/>
      <c r="K64" t="s">
        <v>340</v>
      </c>
      <c r="L64" s="145">
        <v>45607.521504629629</v>
      </c>
      <c r="M64" t="s">
        <v>290</v>
      </c>
    </row>
    <row r="65" spans="1:13" hidden="1">
      <c r="A65">
        <v>1330743</v>
      </c>
      <c r="B65">
        <v>101040202</v>
      </c>
      <c r="C65" t="s">
        <v>774</v>
      </c>
      <c r="D65" t="s">
        <v>215</v>
      </c>
      <c r="E65" t="s">
        <v>302</v>
      </c>
      <c r="F65" t="s">
        <v>661</v>
      </c>
      <c r="G65" t="s">
        <v>366</v>
      </c>
      <c r="H65" t="s">
        <v>366</v>
      </c>
      <c r="I65" s="145" t="s">
        <v>366</v>
      </c>
      <c r="J65" s="145"/>
      <c r="K65" t="s">
        <v>340</v>
      </c>
      <c r="L65" s="145">
        <v>45607.521504629629</v>
      </c>
      <c r="M65" t="s">
        <v>290</v>
      </c>
    </row>
    <row r="66" spans="1:13" hidden="1">
      <c r="A66">
        <v>1330745</v>
      </c>
      <c r="B66">
        <v>101040203</v>
      </c>
      <c r="C66" t="s">
        <v>775</v>
      </c>
      <c r="D66" t="s">
        <v>215</v>
      </c>
      <c r="E66" t="s">
        <v>302</v>
      </c>
      <c r="F66" t="s">
        <v>661</v>
      </c>
      <c r="G66" t="s">
        <v>352</v>
      </c>
      <c r="H66" t="s">
        <v>352</v>
      </c>
      <c r="I66" s="145" t="s">
        <v>352</v>
      </c>
      <c r="J66" s="145"/>
      <c r="K66" t="s">
        <v>340</v>
      </c>
      <c r="L66" s="145">
        <v>45607.521504629629</v>
      </c>
      <c r="M66" t="s">
        <v>290</v>
      </c>
    </row>
    <row r="67" spans="1:13" hidden="1">
      <c r="A67">
        <v>1330747</v>
      </c>
      <c r="B67">
        <v>101040204</v>
      </c>
      <c r="C67" t="s">
        <v>776</v>
      </c>
      <c r="D67" t="s">
        <v>215</v>
      </c>
      <c r="E67" t="s">
        <v>302</v>
      </c>
      <c r="F67" t="s">
        <v>661</v>
      </c>
      <c r="G67" t="s">
        <v>352</v>
      </c>
      <c r="H67" t="s">
        <v>352</v>
      </c>
      <c r="I67" s="145" t="s">
        <v>777</v>
      </c>
      <c r="J67" s="145"/>
      <c r="K67" t="s">
        <v>340</v>
      </c>
      <c r="L67" s="145">
        <v>45607.521504629629</v>
      </c>
      <c r="M67" t="s">
        <v>290</v>
      </c>
    </row>
    <row r="68" spans="1:13" hidden="1">
      <c r="A68">
        <v>1330511</v>
      </c>
      <c r="B68">
        <v>101040205</v>
      </c>
      <c r="C68" t="s">
        <v>469</v>
      </c>
      <c r="D68" t="s">
        <v>215</v>
      </c>
      <c r="E68" t="s">
        <v>302</v>
      </c>
      <c r="F68" t="s">
        <v>351</v>
      </c>
      <c r="G68" t="s">
        <v>352</v>
      </c>
      <c r="H68" t="s">
        <v>470</v>
      </c>
      <c r="I68" s="145" t="s">
        <v>470</v>
      </c>
      <c r="J68" s="145"/>
      <c r="K68" t="s">
        <v>340</v>
      </c>
      <c r="L68" s="145">
        <v>45607.521504629629</v>
      </c>
      <c r="M68" t="s">
        <v>290</v>
      </c>
    </row>
    <row r="69" spans="1:13" hidden="1">
      <c r="A69">
        <v>1330749</v>
      </c>
      <c r="B69">
        <v>101040206</v>
      </c>
      <c r="C69" t="s">
        <v>778</v>
      </c>
      <c r="D69" t="s">
        <v>215</v>
      </c>
      <c r="E69" t="s">
        <v>302</v>
      </c>
      <c r="F69" t="s">
        <v>661</v>
      </c>
      <c r="G69" t="s">
        <v>352</v>
      </c>
      <c r="H69" t="s">
        <v>352</v>
      </c>
      <c r="I69" s="145" t="s">
        <v>779</v>
      </c>
      <c r="J69" s="145"/>
      <c r="K69" t="s">
        <v>340</v>
      </c>
      <c r="L69" s="145">
        <v>45607.521504629629</v>
      </c>
      <c r="M69" t="s">
        <v>290</v>
      </c>
    </row>
    <row r="70" spans="1:13" hidden="1">
      <c r="A70">
        <v>1330751</v>
      </c>
      <c r="B70">
        <v>101040301</v>
      </c>
      <c r="C70" t="s">
        <v>780</v>
      </c>
      <c r="D70" t="s">
        <v>216</v>
      </c>
      <c r="E70" t="s">
        <v>302</v>
      </c>
      <c r="F70" t="s">
        <v>661</v>
      </c>
      <c r="G70" t="s">
        <v>352</v>
      </c>
      <c r="H70" t="s">
        <v>352</v>
      </c>
      <c r="I70" s="145" t="s">
        <v>352</v>
      </c>
      <c r="J70" s="145"/>
      <c r="K70" t="s">
        <v>340</v>
      </c>
      <c r="L70" s="145">
        <v>45607.521504629629</v>
      </c>
      <c r="M70" t="s">
        <v>290</v>
      </c>
    </row>
    <row r="71" spans="1:13" hidden="1">
      <c r="A71">
        <v>1330513</v>
      </c>
      <c r="B71">
        <v>101040302</v>
      </c>
      <c r="C71" t="s">
        <v>471</v>
      </c>
      <c r="D71" t="s">
        <v>216</v>
      </c>
      <c r="E71" t="s">
        <v>302</v>
      </c>
      <c r="F71" t="s">
        <v>351</v>
      </c>
      <c r="G71" t="s">
        <v>352</v>
      </c>
      <c r="H71" t="s">
        <v>352</v>
      </c>
      <c r="I71" s="145" t="s">
        <v>352</v>
      </c>
      <c r="J71" s="145"/>
      <c r="K71" t="s">
        <v>340</v>
      </c>
      <c r="L71" s="145">
        <v>45607.521504629629</v>
      </c>
      <c r="M71" t="s">
        <v>290</v>
      </c>
    </row>
    <row r="72" spans="1:13" hidden="1">
      <c r="A72">
        <v>1330753</v>
      </c>
      <c r="B72">
        <v>101050101</v>
      </c>
      <c r="C72" t="s">
        <v>781</v>
      </c>
      <c r="D72" t="s">
        <v>217</v>
      </c>
      <c r="E72" t="s">
        <v>302</v>
      </c>
      <c r="F72" t="s">
        <v>661</v>
      </c>
      <c r="G72" t="s">
        <v>352</v>
      </c>
      <c r="H72" t="s">
        <v>352</v>
      </c>
      <c r="I72" s="145" t="s">
        <v>782</v>
      </c>
      <c r="J72" s="145"/>
      <c r="K72" t="s">
        <v>340</v>
      </c>
      <c r="L72" s="145">
        <v>45607.521504629629</v>
      </c>
      <c r="M72" t="s">
        <v>290</v>
      </c>
    </row>
    <row r="73" spans="1:13" hidden="1">
      <c r="A73">
        <v>1330755</v>
      </c>
      <c r="B73">
        <v>101050102</v>
      </c>
      <c r="C73" t="s">
        <v>783</v>
      </c>
      <c r="D73" t="s">
        <v>217</v>
      </c>
      <c r="E73" t="s">
        <v>302</v>
      </c>
      <c r="F73" t="s">
        <v>661</v>
      </c>
      <c r="G73" t="s">
        <v>352</v>
      </c>
      <c r="H73" t="s">
        <v>352</v>
      </c>
      <c r="I73" s="145" t="s">
        <v>352</v>
      </c>
      <c r="J73" s="145"/>
      <c r="K73" t="s">
        <v>340</v>
      </c>
      <c r="L73" s="145">
        <v>45607.521504629629</v>
      </c>
      <c r="M73" t="s">
        <v>290</v>
      </c>
    </row>
    <row r="74" spans="1:13" hidden="1">
      <c r="A74">
        <v>1330757</v>
      </c>
      <c r="B74">
        <v>101050201</v>
      </c>
      <c r="C74" t="s">
        <v>784</v>
      </c>
      <c r="D74" t="s">
        <v>218</v>
      </c>
      <c r="E74" t="s">
        <v>302</v>
      </c>
      <c r="F74" t="s">
        <v>661</v>
      </c>
      <c r="G74" t="s">
        <v>352</v>
      </c>
      <c r="H74" t="s">
        <v>352</v>
      </c>
      <c r="I74" s="145" t="s">
        <v>785</v>
      </c>
      <c r="J74" s="145"/>
      <c r="K74" t="s">
        <v>340</v>
      </c>
      <c r="L74" s="145">
        <v>45607.521504629629</v>
      </c>
      <c r="M74" t="s">
        <v>290</v>
      </c>
    </row>
    <row r="75" spans="1:13" hidden="1">
      <c r="A75">
        <v>1330515</v>
      </c>
      <c r="B75">
        <v>101050202</v>
      </c>
      <c r="C75" t="s">
        <v>472</v>
      </c>
      <c r="D75" t="s">
        <v>218</v>
      </c>
      <c r="E75" t="s">
        <v>302</v>
      </c>
      <c r="F75" t="s">
        <v>351</v>
      </c>
      <c r="G75" t="s">
        <v>473</v>
      </c>
      <c r="H75" t="s">
        <v>473</v>
      </c>
      <c r="I75" s="145" t="s">
        <v>474</v>
      </c>
      <c r="J75" s="145"/>
      <c r="K75" t="s">
        <v>317</v>
      </c>
      <c r="L75" s="145">
        <v>45607.521504629629</v>
      </c>
      <c r="M75" t="s">
        <v>290</v>
      </c>
    </row>
    <row r="76" spans="1:13" hidden="1">
      <c r="A76">
        <v>1330759</v>
      </c>
      <c r="B76">
        <v>101050203</v>
      </c>
      <c r="C76" t="s">
        <v>786</v>
      </c>
      <c r="D76" t="s">
        <v>218</v>
      </c>
      <c r="E76" t="s">
        <v>302</v>
      </c>
      <c r="F76" t="s">
        <v>661</v>
      </c>
      <c r="G76" t="s">
        <v>352</v>
      </c>
      <c r="H76" t="s">
        <v>787</v>
      </c>
      <c r="I76" s="145" t="s">
        <v>788</v>
      </c>
      <c r="J76" s="145"/>
      <c r="K76" t="s">
        <v>340</v>
      </c>
      <c r="L76" s="145">
        <v>45607.521504629629</v>
      </c>
      <c r="M76" t="s">
        <v>290</v>
      </c>
    </row>
    <row r="77" spans="1:13">
      <c r="A77">
        <v>1330517</v>
      </c>
      <c r="B77">
        <v>101050301</v>
      </c>
      <c r="C77" t="s">
        <v>475</v>
      </c>
      <c r="D77" t="s">
        <v>219</v>
      </c>
      <c r="E77" t="s">
        <v>302</v>
      </c>
      <c r="F77" t="s">
        <v>319</v>
      </c>
      <c r="G77" s="335" t="s">
        <v>476</v>
      </c>
      <c r="H77" t="s">
        <v>400</v>
      </c>
      <c r="I77" s="145" t="s">
        <v>477</v>
      </c>
      <c r="J77" s="145"/>
      <c r="K77" t="s">
        <v>345</v>
      </c>
      <c r="L77" s="145">
        <v>45607.521504629629</v>
      </c>
      <c r="M77" t="s">
        <v>290</v>
      </c>
    </row>
    <row r="78" spans="1:13">
      <c r="A78">
        <v>1330519</v>
      </c>
      <c r="B78">
        <v>101060101</v>
      </c>
      <c r="C78" t="s">
        <v>478</v>
      </c>
      <c r="D78" t="s">
        <v>104</v>
      </c>
      <c r="E78" t="s">
        <v>302</v>
      </c>
      <c r="F78" t="s">
        <v>319</v>
      </c>
      <c r="G78" s="335" t="s">
        <v>479</v>
      </c>
      <c r="H78" t="s">
        <v>480</v>
      </c>
      <c r="I78" s="145" t="s">
        <v>481</v>
      </c>
      <c r="J78" s="145"/>
      <c r="K78" t="s">
        <v>345</v>
      </c>
      <c r="L78" s="145">
        <v>45607.521504629629</v>
      </c>
      <c r="M78" t="s">
        <v>290</v>
      </c>
    </row>
    <row r="79" spans="1:13" hidden="1">
      <c r="A79">
        <v>1330521</v>
      </c>
      <c r="B79">
        <v>101060102</v>
      </c>
      <c r="C79" t="s">
        <v>482</v>
      </c>
      <c r="D79" t="s">
        <v>104</v>
      </c>
      <c r="E79" t="s">
        <v>302</v>
      </c>
      <c r="F79" t="s">
        <v>319</v>
      </c>
      <c r="G79" t="s">
        <v>483</v>
      </c>
      <c r="H79" t="s">
        <v>484</v>
      </c>
      <c r="I79" s="145" t="s">
        <v>485</v>
      </c>
      <c r="J79" s="145"/>
      <c r="K79" t="s">
        <v>340</v>
      </c>
      <c r="L79" s="145">
        <v>45607.521504629629</v>
      </c>
      <c r="M79" t="s">
        <v>290</v>
      </c>
    </row>
    <row r="80" spans="1:13">
      <c r="A80">
        <v>1330523</v>
      </c>
      <c r="B80">
        <v>101060103</v>
      </c>
      <c r="C80" t="s">
        <v>486</v>
      </c>
      <c r="D80" t="s">
        <v>104</v>
      </c>
      <c r="E80" t="s">
        <v>302</v>
      </c>
      <c r="F80" t="s">
        <v>319</v>
      </c>
      <c r="G80" s="335" t="s">
        <v>487</v>
      </c>
      <c r="H80" t="s">
        <v>488</v>
      </c>
      <c r="I80" s="145" t="s">
        <v>489</v>
      </c>
      <c r="J80" s="145"/>
      <c r="K80" t="s">
        <v>345</v>
      </c>
      <c r="L80" s="145">
        <v>45607.521504629629</v>
      </c>
      <c r="M80" t="s">
        <v>290</v>
      </c>
    </row>
    <row r="81" spans="1:13">
      <c r="A81">
        <v>1330525</v>
      </c>
      <c r="B81">
        <v>101060104</v>
      </c>
      <c r="C81" t="s">
        <v>490</v>
      </c>
      <c r="D81" t="s">
        <v>104</v>
      </c>
      <c r="E81" t="s">
        <v>302</v>
      </c>
      <c r="F81" t="s">
        <v>319</v>
      </c>
      <c r="G81" s="335" t="s">
        <v>491</v>
      </c>
      <c r="H81" t="s">
        <v>492</v>
      </c>
      <c r="I81" s="145" t="s">
        <v>493</v>
      </c>
      <c r="J81" s="145"/>
      <c r="K81" t="s">
        <v>317</v>
      </c>
      <c r="L81" s="145">
        <v>45607.521504629629</v>
      </c>
      <c r="M81" t="s">
        <v>290</v>
      </c>
    </row>
    <row r="82" spans="1:13">
      <c r="A82">
        <v>1330527</v>
      </c>
      <c r="B82">
        <v>101060105</v>
      </c>
      <c r="C82" t="s">
        <v>494</v>
      </c>
      <c r="D82" t="s">
        <v>104</v>
      </c>
      <c r="E82" t="s">
        <v>302</v>
      </c>
      <c r="F82" t="s">
        <v>319</v>
      </c>
      <c r="G82" s="335" t="s">
        <v>495</v>
      </c>
      <c r="H82" t="s">
        <v>496</v>
      </c>
      <c r="I82" s="145" t="s">
        <v>497</v>
      </c>
      <c r="J82" s="145"/>
      <c r="K82" t="s">
        <v>317</v>
      </c>
      <c r="L82" s="145">
        <v>45607.521504629629</v>
      </c>
      <c r="M82" t="s">
        <v>290</v>
      </c>
    </row>
    <row r="83" spans="1:13">
      <c r="A83">
        <v>1330529</v>
      </c>
      <c r="B83">
        <v>101060106</v>
      </c>
      <c r="C83" t="s">
        <v>498</v>
      </c>
      <c r="D83" t="s">
        <v>104</v>
      </c>
      <c r="E83" t="s">
        <v>302</v>
      </c>
      <c r="F83" t="s">
        <v>319</v>
      </c>
      <c r="G83" s="335" t="s">
        <v>499</v>
      </c>
      <c r="H83" t="s">
        <v>500</v>
      </c>
      <c r="I83" s="145" t="s">
        <v>501</v>
      </c>
      <c r="J83" s="145"/>
      <c r="K83" t="s">
        <v>345</v>
      </c>
      <c r="L83" s="145">
        <v>45607.521504629629</v>
      </c>
      <c r="M83" t="s">
        <v>290</v>
      </c>
    </row>
    <row r="84" spans="1:13" hidden="1">
      <c r="A84">
        <v>1330531</v>
      </c>
      <c r="B84">
        <v>101060107</v>
      </c>
      <c r="C84" t="s">
        <v>502</v>
      </c>
      <c r="D84" t="s">
        <v>104</v>
      </c>
      <c r="E84" t="s">
        <v>302</v>
      </c>
      <c r="F84" t="s">
        <v>319</v>
      </c>
      <c r="G84" t="s">
        <v>503</v>
      </c>
      <c r="H84" t="s">
        <v>504</v>
      </c>
      <c r="I84" s="145" t="s">
        <v>505</v>
      </c>
      <c r="J84" s="145"/>
      <c r="K84" t="s">
        <v>340</v>
      </c>
      <c r="L84" s="145">
        <v>45607.521504629629</v>
      </c>
      <c r="M84" t="s">
        <v>290</v>
      </c>
    </row>
    <row r="85" spans="1:13">
      <c r="A85">
        <v>1330533</v>
      </c>
      <c r="B85">
        <v>101060108</v>
      </c>
      <c r="C85" t="s">
        <v>506</v>
      </c>
      <c r="D85" t="s">
        <v>104</v>
      </c>
      <c r="E85" t="s">
        <v>302</v>
      </c>
      <c r="F85" t="s">
        <v>319</v>
      </c>
      <c r="G85" s="335" t="s">
        <v>507</v>
      </c>
      <c r="H85" t="s">
        <v>508</v>
      </c>
      <c r="I85" s="145" t="s">
        <v>509</v>
      </c>
      <c r="J85" s="145"/>
      <c r="K85" t="s">
        <v>317</v>
      </c>
      <c r="L85" s="145">
        <v>45607.521504629629</v>
      </c>
      <c r="M85" t="s">
        <v>290</v>
      </c>
    </row>
    <row r="86" spans="1:13">
      <c r="A86">
        <v>1330535</v>
      </c>
      <c r="B86">
        <v>101070101</v>
      </c>
      <c r="C86" t="s">
        <v>510</v>
      </c>
      <c r="D86" t="s">
        <v>220</v>
      </c>
      <c r="E86" t="s">
        <v>302</v>
      </c>
      <c r="F86" t="s">
        <v>319</v>
      </c>
      <c r="G86" s="335" t="s">
        <v>511</v>
      </c>
      <c r="H86" t="s">
        <v>512</v>
      </c>
      <c r="I86" s="145" t="s">
        <v>513</v>
      </c>
      <c r="J86" s="145"/>
      <c r="K86" t="s">
        <v>317</v>
      </c>
      <c r="L86" s="145">
        <v>45607.521504629629</v>
      </c>
      <c r="M86" t="s">
        <v>290</v>
      </c>
    </row>
    <row r="87" spans="1:13">
      <c r="A87">
        <v>1330537</v>
      </c>
      <c r="B87">
        <v>101070102</v>
      </c>
      <c r="C87" t="s">
        <v>514</v>
      </c>
      <c r="D87" t="s">
        <v>220</v>
      </c>
      <c r="E87" t="s">
        <v>302</v>
      </c>
      <c r="F87" t="s">
        <v>319</v>
      </c>
      <c r="G87" s="335" t="s">
        <v>515</v>
      </c>
      <c r="H87" t="s">
        <v>516</v>
      </c>
      <c r="I87" s="145" t="s">
        <v>517</v>
      </c>
      <c r="J87" s="145"/>
      <c r="K87" t="s">
        <v>317</v>
      </c>
      <c r="L87" s="145">
        <v>45607.521504629629</v>
      </c>
      <c r="M87" t="s">
        <v>290</v>
      </c>
    </row>
    <row r="88" spans="1:13">
      <c r="A88">
        <v>1330539</v>
      </c>
      <c r="B88">
        <v>101070103</v>
      </c>
      <c r="C88" t="s">
        <v>518</v>
      </c>
      <c r="D88" t="s">
        <v>220</v>
      </c>
      <c r="E88" t="s">
        <v>302</v>
      </c>
      <c r="F88" t="s">
        <v>319</v>
      </c>
      <c r="G88" s="335" t="s">
        <v>519</v>
      </c>
      <c r="H88" t="s">
        <v>520</v>
      </c>
      <c r="I88" s="145" t="s">
        <v>521</v>
      </c>
      <c r="J88" s="145"/>
      <c r="K88" t="s">
        <v>317</v>
      </c>
      <c r="L88" s="145">
        <v>45607.521504629629</v>
      </c>
      <c r="M88" t="s">
        <v>290</v>
      </c>
    </row>
    <row r="89" spans="1:13" hidden="1">
      <c r="A89">
        <v>1330541</v>
      </c>
      <c r="B89">
        <v>101070104</v>
      </c>
      <c r="C89" t="s">
        <v>522</v>
      </c>
      <c r="D89" t="s">
        <v>220</v>
      </c>
      <c r="E89" t="s">
        <v>302</v>
      </c>
      <c r="F89" t="s">
        <v>319</v>
      </c>
      <c r="G89" t="s">
        <v>523</v>
      </c>
      <c r="H89" t="s">
        <v>524</v>
      </c>
      <c r="I89" s="145" t="s">
        <v>525</v>
      </c>
      <c r="J89" s="145"/>
      <c r="K89" t="s">
        <v>317</v>
      </c>
      <c r="L89" s="145">
        <v>45607.521504629629</v>
      </c>
      <c r="M89" t="s">
        <v>290</v>
      </c>
    </row>
    <row r="90" spans="1:13" hidden="1">
      <c r="A90">
        <v>1330543</v>
      </c>
      <c r="B90">
        <v>101070105</v>
      </c>
      <c r="C90" t="s">
        <v>526</v>
      </c>
      <c r="D90" t="s">
        <v>220</v>
      </c>
      <c r="E90" t="s">
        <v>302</v>
      </c>
      <c r="F90" t="s">
        <v>319</v>
      </c>
      <c r="G90" t="s">
        <v>527</v>
      </c>
      <c r="H90" t="s">
        <v>398</v>
      </c>
      <c r="I90" s="145" t="s">
        <v>528</v>
      </c>
      <c r="J90" s="145"/>
      <c r="K90" t="s">
        <v>317</v>
      </c>
      <c r="L90" s="145">
        <v>45607.521504629629</v>
      </c>
      <c r="M90" t="s">
        <v>290</v>
      </c>
    </row>
    <row r="91" spans="1:13">
      <c r="A91">
        <v>1330545</v>
      </c>
      <c r="B91">
        <v>101070106</v>
      </c>
      <c r="C91" t="s">
        <v>529</v>
      </c>
      <c r="D91" t="s">
        <v>220</v>
      </c>
      <c r="E91" t="s">
        <v>302</v>
      </c>
      <c r="F91" t="s">
        <v>319</v>
      </c>
      <c r="G91" s="335" t="s">
        <v>530</v>
      </c>
      <c r="H91" t="s">
        <v>531</v>
      </c>
      <c r="I91" s="145" t="s">
        <v>532</v>
      </c>
      <c r="J91" s="145"/>
      <c r="K91" t="s">
        <v>317</v>
      </c>
      <c r="L91" s="145">
        <v>45607.521504629629</v>
      </c>
      <c r="M91" t="s">
        <v>290</v>
      </c>
    </row>
    <row r="92" spans="1:13">
      <c r="A92">
        <v>1330547</v>
      </c>
      <c r="B92">
        <v>101070107</v>
      </c>
      <c r="C92" t="s">
        <v>533</v>
      </c>
      <c r="D92" t="s">
        <v>220</v>
      </c>
      <c r="E92" t="s">
        <v>302</v>
      </c>
      <c r="F92" t="s">
        <v>319</v>
      </c>
      <c r="G92" s="335" t="s">
        <v>534</v>
      </c>
      <c r="H92" t="s">
        <v>535</v>
      </c>
      <c r="I92" s="145" t="s">
        <v>536</v>
      </c>
      <c r="J92" s="145"/>
      <c r="K92" t="s">
        <v>317</v>
      </c>
      <c r="L92" s="145">
        <v>45607.521504629629</v>
      </c>
      <c r="M92" t="s">
        <v>290</v>
      </c>
    </row>
    <row r="93" spans="1:13">
      <c r="A93">
        <v>1330549</v>
      </c>
      <c r="B93">
        <v>101070108</v>
      </c>
      <c r="C93" t="s">
        <v>537</v>
      </c>
      <c r="D93" t="s">
        <v>220</v>
      </c>
      <c r="E93" t="s">
        <v>302</v>
      </c>
      <c r="F93" t="s">
        <v>319</v>
      </c>
      <c r="G93" s="335" t="s">
        <v>538</v>
      </c>
      <c r="H93" t="s">
        <v>539</v>
      </c>
      <c r="I93" s="145" t="s">
        <v>540</v>
      </c>
      <c r="J93" s="145"/>
      <c r="K93" t="s">
        <v>317</v>
      </c>
      <c r="L93" s="145">
        <v>45607.521504629629</v>
      </c>
      <c r="M93" t="s">
        <v>290</v>
      </c>
    </row>
    <row r="94" spans="1:13" hidden="1">
      <c r="A94">
        <v>1330551</v>
      </c>
      <c r="B94">
        <v>101070109</v>
      </c>
      <c r="C94" t="s">
        <v>541</v>
      </c>
      <c r="D94" t="s">
        <v>220</v>
      </c>
      <c r="E94" t="s">
        <v>302</v>
      </c>
      <c r="F94" t="s">
        <v>319</v>
      </c>
      <c r="G94" t="s">
        <v>542</v>
      </c>
      <c r="H94" t="s">
        <v>543</v>
      </c>
      <c r="I94" s="145" t="s">
        <v>544</v>
      </c>
      <c r="J94" s="145"/>
      <c r="K94" t="s">
        <v>317</v>
      </c>
      <c r="L94" s="145">
        <v>45607.521504629629</v>
      </c>
      <c r="M94" t="s">
        <v>290</v>
      </c>
    </row>
    <row r="95" spans="1:13" hidden="1">
      <c r="A95">
        <v>1330553</v>
      </c>
      <c r="B95">
        <v>101070110</v>
      </c>
      <c r="C95" t="s">
        <v>545</v>
      </c>
      <c r="D95" t="s">
        <v>220</v>
      </c>
      <c r="E95" t="s">
        <v>302</v>
      </c>
      <c r="F95" t="s">
        <v>319</v>
      </c>
      <c r="G95" t="s">
        <v>546</v>
      </c>
      <c r="H95" t="s">
        <v>547</v>
      </c>
      <c r="I95" s="145" t="s">
        <v>548</v>
      </c>
      <c r="J95" s="145"/>
      <c r="K95" t="s">
        <v>317</v>
      </c>
      <c r="L95" s="145">
        <v>45607.521504629629</v>
      </c>
      <c r="M95" t="s">
        <v>290</v>
      </c>
    </row>
    <row r="96" spans="1:13" hidden="1">
      <c r="A96">
        <v>1330555</v>
      </c>
      <c r="B96">
        <v>101070111</v>
      </c>
      <c r="C96" t="s">
        <v>549</v>
      </c>
      <c r="D96" t="s">
        <v>220</v>
      </c>
      <c r="E96" t="s">
        <v>302</v>
      </c>
      <c r="F96" t="s">
        <v>319</v>
      </c>
      <c r="G96" t="s">
        <v>550</v>
      </c>
      <c r="H96" t="s">
        <v>551</v>
      </c>
      <c r="I96" s="145" t="s">
        <v>552</v>
      </c>
      <c r="J96" s="145"/>
      <c r="K96" t="s">
        <v>340</v>
      </c>
      <c r="L96" s="145">
        <v>45607.521504629629</v>
      </c>
      <c r="M96" t="s">
        <v>290</v>
      </c>
    </row>
    <row r="97" spans="1:13">
      <c r="A97">
        <v>1330557</v>
      </c>
      <c r="B97">
        <v>101070112</v>
      </c>
      <c r="C97" t="s">
        <v>553</v>
      </c>
      <c r="D97" t="s">
        <v>220</v>
      </c>
      <c r="E97" t="s">
        <v>302</v>
      </c>
      <c r="F97" t="s">
        <v>319</v>
      </c>
      <c r="G97" s="335" t="s">
        <v>554</v>
      </c>
      <c r="H97" t="s">
        <v>555</v>
      </c>
      <c r="I97" s="145" t="s">
        <v>556</v>
      </c>
      <c r="J97" s="145"/>
      <c r="K97" t="s">
        <v>317</v>
      </c>
      <c r="L97" s="145">
        <v>45607.521504629629</v>
      </c>
      <c r="M97" t="s">
        <v>290</v>
      </c>
    </row>
    <row r="98" spans="1:13" hidden="1">
      <c r="A98">
        <v>1330761</v>
      </c>
      <c r="B98">
        <v>101070201</v>
      </c>
      <c r="C98" t="s">
        <v>789</v>
      </c>
      <c r="D98" t="s">
        <v>221</v>
      </c>
      <c r="E98" t="s">
        <v>302</v>
      </c>
      <c r="F98" t="s">
        <v>661</v>
      </c>
      <c r="G98" t="s">
        <v>352</v>
      </c>
      <c r="H98" t="s">
        <v>790</v>
      </c>
      <c r="I98" s="145" t="s">
        <v>791</v>
      </c>
      <c r="J98" s="145"/>
      <c r="K98" t="s">
        <v>340</v>
      </c>
      <c r="L98" s="145">
        <v>45607.521504629629</v>
      </c>
      <c r="M98" t="s">
        <v>290</v>
      </c>
    </row>
    <row r="99" spans="1:13" hidden="1">
      <c r="A99">
        <v>1330763</v>
      </c>
      <c r="B99">
        <v>101070202</v>
      </c>
      <c r="C99" t="s">
        <v>792</v>
      </c>
      <c r="D99" t="s">
        <v>221</v>
      </c>
      <c r="E99" t="s">
        <v>302</v>
      </c>
      <c r="F99" t="s">
        <v>661</v>
      </c>
      <c r="G99" t="s">
        <v>352</v>
      </c>
      <c r="H99" t="s">
        <v>793</v>
      </c>
      <c r="I99" s="145" t="s">
        <v>794</v>
      </c>
      <c r="J99" s="145"/>
      <c r="K99" t="s">
        <v>340</v>
      </c>
      <c r="L99" s="145">
        <v>45607.521504629629</v>
      </c>
      <c r="M99" t="s">
        <v>290</v>
      </c>
    </row>
    <row r="100" spans="1:13" hidden="1">
      <c r="A100">
        <v>1330559</v>
      </c>
      <c r="B100">
        <v>101070203</v>
      </c>
      <c r="C100" t="s">
        <v>557</v>
      </c>
      <c r="D100" t="s">
        <v>221</v>
      </c>
      <c r="E100" t="s">
        <v>302</v>
      </c>
      <c r="F100" t="s">
        <v>303</v>
      </c>
      <c r="G100" t="s">
        <v>558</v>
      </c>
      <c r="H100" t="s">
        <v>559</v>
      </c>
      <c r="I100" s="145" t="s">
        <v>560</v>
      </c>
      <c r="J100" s="145"/>
      <c r="K100" t="s">
        <v>317</v>
      </c>
      <c r="L100" s="145">
        <v>45607.521504629629</v>
      </c>
      <c r="M100" t="s">
        <v>290</v>
      </c>
    </row>
    <row r="101" spans="1:13" hidden="1">
      <c r="A101">
        <v>1330561</v>
      </c>
      <c r="B101">
        <v>101070301</v>
      </c>
      <c r="C101" t="s">
        <v>561</v>
      </c>
      <c r="D101" t="s">
        <v>222</v>
      </c>
      <c r="E101" t="s">
        <v>302</v>
      </c>
      <c r="F101" t="s">
        <v>319</v>
      </c>
      <c r="G101" t="s">
        <v>562</v>
      </c>
      <c r="H101" t="s">
        <v>563</v>
      </c>
      <c r="I101" s="145" t="s">
        <v>564</v>
      </c>
      <c r="J101" s="145"/>
      <c r="K101" t="s">
        <v>340</v>
      </c>
      <c r="L101" s="145">
        <v>45607.521504629629</v>
      </c>
      <c r="M101" t="s">
        <v>290</v>
      </c>
    </row>
    <row r="102" spans="1:13" hidden="1">
      <c r="A102">
        <v>1330563</v>
      </c>
      <c r="B102">
        <v>101070302</v>
      </c>
      <c r="C102" t="s">
        <v>565</v>
      </c>
      <c r="D102" t="s">
        <v>222</v>
      </c>
      <c r="E102" t="s">
        <v>302</v>
      </c>
      <c r="F102" t="s">
        <v>319</v>
      </c>
      <c r="G102" t="s">
        <v>566</v>
      </c>
      <c r="H102" t="s">
        <v>567</v>
      </c>
      <c r="I102" s="145" t="s">
        <v>568</v>
      </c>
      <c r="J102" s="145"/>
      <c r="K102" t="s">
        <v>340</v>
      </c>
      <c r="L102" s="145">
        <v>45607.521504629629</v>
      </c>
      <c r="M102" t="s">
        <v>290</v>
      </c>
    </row>
    <row r="103" spans="1:13" hidden="1">
      <c r="A103">
        <v>1330565</v>
      </c>
      <c r="B103">
        <v>101070303</v>
      </c>
      <c r="C103" t="s">
        <v>569</v>
      </c>
      <c r="D103" t="s">
        <v>222</v>
      </c>
      <c r="E103" t="s">
        <v>302</v>
      </c>
      <c r="F103" t="s">
        <v>319</v>
      </c>
      <c r="G103" t="s">
        <v>570</v>
      </c>
      <c r="H103" t="s">
        <v>571</v>
      </c>
      <c r="I103" s="145" t="s">
        <v>572</v>
      </c>
      <c r="J103" s="145"/>
      <c r="K103" t="s">
        <v>340</v>
      </c>
      <c r="L103" s="145">
        <v>45607.521504629629</v>
      </c>
      <c r="M103" t="s">
        <v>290</v>
      </c>
    </row>
    <row r="104" spans="1:13">
      <c r="A104">
        <v>1330567</v>
      </c>
      <c r="B104">
        <v>101070401</v>
      </c>
      <c r="C104" t="s">
        <v>573</v>
      </c>
      <c r="D104" t="s">
        <v>223</v>
      </c>
      <c r="E104" t="s">
        <v>302</v>
      </c>
      <c r="F104" t="s">
        <v>319</v>
      </c>
      <c r="G104" s="335" t="s">
        <v>574</v>
      </c>
      <c r="H104" t="s">
        <v>575</v>
      </c>
      <c r="I104" s="145" t="s">
        <v>576</v>
      </c>
      <c r="J104" s="145"/>
      <c r="K104" t="s">
        <v>317</v>
      </c>
      <c r="L104" s="145">
        <v>45607.521504629629</v>
      </c>
      <c r="M104" t="s">
        <v>290</v>
      </c>
    </row>
    <row r="105" spans="1:13">
      <c r="A105">
        <v>1330569</v>
      </c>
      <c r="B105">
        <v>101070402</v>
      </c>
      <c r="C105" t="s">
        <v>577</v>
      </c>
      <c r="D105" t="s">
        <v>223</v>
      </c>
      <c r="E105" t="s">
        <v>302</v>
      </c>
      <c r="F105" t="s">
        <v>319</v>
      </c>
      <c r="G105" s="335" t="s">
        <v>578</v>
      </c>
      <c r="H105" t="s">
        <v>579</v>
      </c>
      <c r="I105" s="145" t="s">
        <v>580</v>
      </c>
      <c r="J105" s="145"/>
      <c r="K105" t="s">
        <v>317</v>
      </c>
      <c r="L105" s="145">
        <v>45607.521504629629</v>
      </c>
      <c r="M105" t="s">
        <v>290</v>
      </c>
    </row>
    <row r="106" spans="1:13">
      <c r="A106">
        <v>1330571</v>
      </c>
      <c r="B106">
        <v>101070403</v>
      </c>
      <c r="C106" t="s">
        <v>581</v>
      </c>
      <c r="D106" t="s">
        <v>223</v>
      </c>
      <c r="E106" t="s">
        <v>302</v>
      </c>
      <c r="F106" t="s">
        <v>319</v>
      </c>
      <c r="G106" s="335" t="s">
        <v>582</v>
      </c>
      <c r="H106" t="s">
        <v>583</v>
      </c>
      <c r="I106" s="145" t="s">
        <v>584</v>
      </c>
      <c r="J106" s="145"/>
      <c r="K106" t="s">
        <v>317</v>
      </c>
      <c r="L106" s="145">
        <v>45607.521504629629</v>
      </c>
      <c r="M106" t="s">
        <v>290</v>
      </c>
    </row>
    <row r="107" spans="1:13">
      <c r="A107">
        <v>1330573</v>
      </c>
      <c r="B107">
        <v>101070404</v>
      </c>
      <c r="C107" t="s">
        <v>585</v>
      </c>
      <c r="D107" t="s">
        <v>223</v>
      </c>
      <c r="E107" t="s">
        <v>302</v>
      </c>
      <c r="F107" t="s">
        <v>319</v>
      </c>
      <c r="G107" s="335" t="s">
        <v>586</v>
      </c>
      <c r="H107" t="s">
        <v>587</v>
      </c>
      <c r="I107" s="145" t="s">
        <v>588</v>
      </c>
      <c r="J107" s="145"/>
      <c r="K107" t="s">
        <v>317</v>
      </c>
      <c r="L107" s="145">
        <v>45607.521504629629</v>
      </c>
      <c r="M107" t="s">
        <v>290</v>
      </c>
    </row>
    <row r="108" spans="1:13" hidden="1">
      <c r="A108">
        <v>1330575</v>
      </c>
      <c r="B108">
        <v>101070405</v>
      </c>
      <c r="C108" t="s">
        <v>589</v>
      </c>
      <c r="D108" t="s">
        <v>223</v>
      </c>
      <c r="E108" t="s">
        <v>302</v>
      </c>
      <c r="F108" t="s">
        <v>319</v>
      </c>
      <c r="G108" t="s">
        <v>590</v>
      </c>
      <c r="H108" t="s">
        <v>591</v>
      </c>
      <c r="I108" s="145" t="s">
        <v>592</v>
      </c>
      <c r="J108" s="145"/>
      <c r="K108" t="s">
        <v>317</v>
      </c>
      <c r="L108" s="145">
        <v>45607.521504629629</v>
      </c>
      <c r="M108" t="s">
        <v>290</v>
      </c>
    </row>
    <row r="109" spans="1:13">
      <c r="A109">
        <v>1330577</v>
      </c>
      <c r="B109">
        <v>101070406</v>
      </c>
      <c r="C109" t="s">
        <v>593</v>
      </c>
      <c r="D109" t="s">
        <v>223</v>
      </c>
      <c r="E109" t="s">
        <v>302</v>
      </c>
      <c r="F109" t="s">
        <v>319</v>
      </c>
      <c r="G109" s="335" t="s">
        <v>400</v>
      </c>
      <c r="H109" t="s">
        <v>594</v>
      </c>
      <c r="I109" s="145" t="s">
        <v>595</v>
      </c>
      <c r="J109" s="145"/>
      <c r="K109" t="s">
        <v>317</v>
      </c>
      <c r="L109" s="145">
        <v>45607.521504629629</v>
      </c>
      <c r="M109" t="s">
        <v>290</v>
      </c>
    </row>
    <row r="110" spans="1:13" hidden="1">
      <c r="A110">
        <v>1330579</v>
      </c>
      <c r="B110">
        <v>101070501</v>
      </c>
      <c r="C110" t="s">
        <v>596</v>
      </c>
      <c r="D110" t="s">
        <v>224</v>
      </c>
      <c r="E110" t="s">
        <v>302</v>
      </c>
      <c r="F110" t="s">
        <v>303</v>
      </c>
      <c r="G110" t="s">
        <v>497</v>
      </c>
      <c r="H110" t="s">
        <v>597</v>
      </c>
      <c r="I110" s="145" t="s">
        <v>598</v>
      </c>
      <c r="J110" s="145"/>
      <c r="K110" t="s">
        <v>317</v>
      </c>
      <c r="L110" s="145">
        <v>45607.521504629629</v>
      </c>
      <c r="M110" t="s">
        <v>290</v>
      </c>
    </row>
    <row r="111" spans="1:13">
      <c r="A111">
        <v>1330581</v>
      </c>
      <c r="B111">
        <v>101070502</v>
      </c>
      <c r="C111" t="s">
        <v>599</v>
      </c>
      <c r="D111" t="s">
        <v>224</v>
      </c>
      <c r="E111" t="s">
        <v>302</v>
      </c>
      <c r="F111" t="s">
        <v>319</v>
      </c>
      <c r="G111" s="335" t="s">
        <v>600</v>
      </c>
      <c r="H111" t="s">
        <v>601</v>
      </c>
      <c r="I111" s="145" t="s">
        <v>602</v>
      </c>
      <c r="J111" s="145"/>
      <c r="K111" t="s">
        <v>317</v>
      </c>
      <c r="L111" s="145">
        <v>45607.521504629629</v>
      </c>
      <c r="M111" t="s">
        <v>290</v>
      </c>
    </row>
    <row r="112" spans="1:13">
      <c r="A112">
        <v>1330583</v>
      </c>
      <c r="B112">
        <v>101070503</v>
      </c>
      <c r="C112" t="s">
        <v>603</v>
      </c>
      <c r="D112" t="s">
        <v>224</v>
      </c>
      <c r="E112" t="s">
        <v>302</v>
      </c>
      <c r="F112" t="s">
        <v>319</v>
      </c>
      <c r="G112" s="335" t="s">
        <v>604</v>
      </c>
      <c r="H112" t="s">
        <v>605</v>
      </c>
      <c r="I112" s="145" t="s">
        <v>606</v>
      </c>
      <c r="J112" s="145"/>
      <c r="K112" t="s">
        <v>317</v>
      </c>
      <c r="L112" s="145">
        <v>45607.521504629629</v>
      </c>
      <c r="M112" t="s">
        <v>290</v>
      </c>
    </row>
    <row r="113" spans="1:13" hidden="1">
      <c r="A113">
        <v>1330585</v>
      </c>
      <c r="B113">
        <v>101070504</v>
      </c>
      <c r="C113" t="s">
        <v>607</v>
      </c>
      <c r="D113" t="s">
        <v>224</v>
      </c>
      <c r="E113" t="s">
        <v>302</v>
      </c>
      <c r="F113" t="s">
        <v>319</v>
      </c>
      <c r="G113" t="s">
        <v>352</v>
      </c>
      <c r="H113" t="s">
        <v>352</v>
      </c>
      <c r="I113" s="145" t="s">
        <v>352</v>
      </c>
      <c r="J113" s="145"/>
      <c r="K113" t="s">
        <v>340</v>
      </c>
      <c r="L113" s="145">
        <v>45607.521504629629</v>
      </c>
      <c r="M113" t="s">
        <v>290</v>
      </c>
    </row>
    <row r="114" spans="1:13">
      <c r="A114">
        <v>1330587</v>
      </c>
      <c r="B114">
        <v>101070505</v>
      </c>
      <c r="C114" t="s">
        <v>608</v>
      </c>
      <c r="D114" t="s">
        <v>224</v>
      </c>
      <c r="E114" t="s">
        <v>302</v>
      </c>
      <c r="F114" t="s">
        <v>303</v>
      </c>
      <c r="G114" s="335" t="s">
        <v>609</v>
      </c>
      <c r="H114" t="s">
        <v>610</v>
      </c>
      <c r="I114" s="145" t="s">
        <v>611</v>
      </c>
      <c r="J114" s="145"/>
      <c r="K114" t="s">
        <v>317</v>
      </c>
      <c r="L114" s="145">
        <v>45607.521504629629</v>
      </c>
      <c r="M114" t="s">
        <v>290</v>
      </c>
    </row>
    <row r="115" spans="1:13" hidden="1">
      <c r="A115">
        <v>1330589</v>
      </c>
      <c r="B115">
        <v>101070506</v>
      </c>
      <c r="C115" t="s">
        <v>612</v>
      </c>
      <c r="D115" t="s">
        <v>224</v>
      </c>
      <c r="E115" t="s">
        <v>302</v>
      </c>
      <c r="F115" t="s">
        <v>319</v>
      </c>
      <c r="G115" t="s">
        <v>613</v>
      </c>
      <c r="H115" t="s">
        <v>614</v>
      </c>
      <c r="I115" s="145" t="s">
        <v>615</v>
      </c>
      <c r="J115" s="145"/>
      <c r="K115" t="s">
        <v>317</v>
      </c>
      <c r="L115" s="145">
        <v>45607.521504629629</v>
      </c>
      <c r="M115" t="s">
        <v>290</v>
      </c>
    </row>
    <row r="116" spans="1:13" hidden="1">
      <c r="A116">
        <v>1330765</v>
      </c>
      <c r="B116">
        <v>101070507</v>
      </c>
      <c r="C116" t="s">
        <v>795</v>
      </c>
      <c r="D116" t="s">
        <v>224</v>
      </c>
      <c r="E116" t="s">
        <v>302</v>
      </c>
      <c r="F116" t="s">
        <v>661</v>
      </c>
      <c r="G116" t="s">
        <v>352</v>
      </c>
      <c r="H116" t="s">
        <v>352</v>
      </c>
      <c r="I116" s="145" t="s">
        <v>352</v>
      </c>
      <c r="J116" s="145"/>
      <c r="K116" t="s">
        <v>340</v>
      </c>
      <c r="L116" s="145">
        <v>45607.521504629629</v>
      </c>
      <c r="M116" t="s">
        <v>290</v>
      </c>
    </row>
    <row r="117" spans="1:13" hidden="1">
      <c r="A117">
        <v>1330767</v>
      </c>
      <c r="B117">
        <v>101080101</v>
      </c>
      <c r="C117" t="s">
        <v>796</v>
      </c>
      <c r="D117" t="s">
        <v>106</v>
      </c>
      <c r="E117" t="s">
        <v>302</v>
      </c>
      <c r="F117" t="s">
        <v>661</v>
      </c>
      <c r="G117" t="s">
        <v>797</v>
      </c>
      <c r="H117" t="s">
        <v>797</v>
      </c>
      <c r="I117" s="145" t="s">
        <v>798</v>
      </c>
      <c r="J117" s="145"/>
      <c r="K117" t="s">
        <v>317</v>
      </c>
      <c r="L117" s="145">
        <v>45607.521504629629</v>
      </c>
      <c r="M117" t="s">
        <v>290</v>
      </c>
    </row>
    <row r="118" spans="1:13">
      <c r="A118">
        <v>1330591</v>
      </c>
      <c r="B118">
        <v>101080102</v>
      </c>
      <c r="C118" t="s">
        <v>616</v>
      </c>
      <c r="D118" t="s">
        <v>106</v>
      </c>
      <c r="E118" t="s">
        <v>302</v>
      </c>
      <c r="F118" t="s">
        <v>351</v>
      </c>
      <c r="G118" s="335" t="s">
        <v>617</v>
      </c>
      <c r="H118" t="s">
        <v>618</v>
      </c>
      <c r="I118" s="145" t="s">
        <v>619</v>
      </c>
      <c r="J118" s="145"/>
      <c r="K118" t="s">
        <v>317</v>
      </c>
      <c r="L118" s="145">
        <v>45607.521504629629</v>
      </c>
      <c r="M118" t="s">
        <v>290</v>
      </c>
    </row>
    <row r="119" spans="1:13" hidden="1">
      <c r="A119">
        <v>1330769</v>
      </c>
      <c r="B119">
        <v>101090101</v>
      </c>
      <c r="C119" t="s">
        <v>799</v>
      </c>
      <c r="D119" t="s">
        <v>107</v>
      </c>
      <c r="E119" t="s">
        <v>302</v>
      </c>
      <c r="F119" t="s">
        <v>661</v>
      </c>
      <c r="G119" t="s">
        <v>352</v>
      </c>
      <c r="H119" t="s">
        <v>800</v>
      </c>
      <c r="I119" s="145" t="s">
        <v>800</v>
      </c>
      <c r="J119" s="145"/>
      <c r="K119" t="s">
        <v>340</v>
      </c>
      <c r="L119" s="145">
        <v>45607.521504629629</v>
      </c>
      <c r="M119" t="s">
        <v>290</v>
      </c>
    </row>
    <row r="120" spans="1:13" hidden="1">
      <c r="A120">
        <v>1330771</v>
      </c>
      <c r="B120">
        <v>101090102</v>
      </c>
      <c r="C120" t="s">
        <v>801</v>
      </c>
      <c r="D120" t="s">
        <v>107</v>
      </c>
      <c r="E120" t="s">
        <v>302</v>
      </c>
      <c r="F120" t="s">
        <v>661</v>
      </c>
      <c r="G120" t="s">
        <v>352</v>
      </c>
      <c r="H120" t="s">
        <v>352</v>
      </c>
      <c r="I120" s="145" t="s">
        <v>802</v>
      </c>
      <c r="J120" s="145"/>
      <c r="K120" t="s">
        <v>340</v>
      </c>
      <c r="L120" s="145">
        <v>45607.521504629629</v>
      </c>
      <c r="M120" t="s">
        <v>290</v>
      </c>
    </row>
    <row r="121" spans="1:13" hidden="1">
      <c r="A121">
        <v>1330773</v>
      </c>
      <c r="B121">
        <v>101090103</v>
      </c>
      <c r="C121" t="s">
        <v>803</v>
      </c>
      <c r="D121" t="s">
        <v>107</v>
      </c>
      <c r="E121" t="s">
        <v>302</v>
      </c>
      <c r="F121" t="s">
        <v>661</v>
      </c>
      <c r="G121" t="s">
        <v>352</v>
      </c>
      <c r="H121" t="s">
        <v>352</v>
      </c>
      <c r="I121" s="145" t="s">
        <v>804</v>
      </c>
      <c r="J121" s="145"/>
      <c r="K121" t="s">
        <v>340</v>
      </c>
      <c r="L121" s="145">
        <v>45607.521504629629</v>
      </c>
      <c r="M121" t="s">
        <v>290</v>
      </c>
    </row>
    <row r="122" spans="1:13" hidden="1">
      <c r="A122">
        <v>1330775</v>
      </c>
      <c r="B122">
        <v>101090104</v>
      </c>
      <c r="C122" t="s">
        <v>805</v>
      </c>
      <c r="D122" t="s">
        <v>107</v>
      </c>
      <c r="E122" t="s">
        <v>302</v>
      </c>
      <c r="F122" t="s">
        <v>661</v>
      </c>
      <c r="G122" t="s">
        <v>352</v>
      </c>
      <c r="H122" t="s">
        <v>352</v>
      </c>
      <c r="I122" s="145" t="s">
        <v>352</v>
      </c>
      <c r="J122" s="145"/>
      <c r="K122" t="s">
        <v>340</v>
      </c>
      <c r="L122" s="145">
        <v>45607.521504629629</v>
      </c>
      <c r="M122" t="s">
        <v>290</v>
      </c>
    </row>
    <row r="123" spans="1:13" hidden="1">
      <c r="A123">
        <v>1330777</v>
      </c>
      <c r="B123">
        <v>101090105</v>
      </c>
      <c r="C123" t="s">
        <v>806</v>
      </c>
      <c r="D123" t="s">
        <v>107</v>
      </c>
      <c r="E123" t="s">
        <v>302</v>
      </c>
      <c r="F123" t="s">
        <v>661</v>
      </c>
      <c r="G123" t="s">
        <v>352</v>
      </c>
      <c r="H123" t="s">
        <v>807</v>
      </c>
      <c r="I123" s="145" t="s">
        <v>808</v>
      </c>
      <c r="J123" s="145"/>
      <c r="K123" t="s">
        <v>340</v>
      </c>
      <c r="L123" s="145">
        <v>45607.521504629629</v>
      </c>
      <c r="M123" t="s">
        <v>290</v>
      </c>
    </row>
    <row r="124" spans="1:13" hidden="1">
      <c r="A124">
        <v>1330779</v>
      </c>
      <c r="B124">
        <v>101090106</v>
      </c>
      <c r="C124" t="s">
        <v>809</v>
      </c>
      <c r="D124" t="s">
        <v>107</v>
      </c>
      <c r="E124" t="s">
        <v>302</v>
      </c>
      <c r="F124" t="s">
        <v>661</v>
      </c>
      <c r="G124" t="s">
        <v>352</v>
      </c>
      <c r="H124" t="s">
        <v>352</v>
      </c>
      <c r="I124" s="145" t="s">
        <v>666</v>
      </c>
      <c r="J124" s="145"/>
      <c r="K124" t="s">
        <v>340</v>
      </c>
      <c r="L124" s="145">
        <v>45607.521504629629</v>
      </c>
      <c r="M124" t="s">
        <v>290</v>
      </c>
    </row>
    <row r="125" spans="1:13" hidden="1">
      <c r="A125">
        <v>1330781</v>
      </c>
      <c r="B125">
        <v>101090107</v>
      </c>
      <c r="C125" t="s">
        <v>810</v>
      </c>
      <c r="D125" t="s">
        <v>107</v>
      </c>
      <c r="E125" t="s">
        <v>302</v>
      </c>
      <c r="F125" t="s">
        <v>661</v>
      </c>
      <c r="G125" t="s">
        <v>352</v>
      </c>
      <c r="H125" t="s">
        <v>352</v>
      </c>
      <c r="I125" s="145" t="s">
        <v>352</v>
      </c>
      <c r="J125" s="145"/>
      <c r="K125" t="s">
        <v>340</v>
      </c>
      <c r="L125" s="145">
        <v>45607.521504629629</v>
      </c>
      <c r="M125" t="s">
        <v>290</v>
      </c>
    </row>
    <row r="126" spans="1:13" hidden="1">
      <c r="A126">
        <v>1330783</v>
      </c>
      <c r="B126">
        <v>101090108</v>
      </c>
      <c r="C126" t="s">
        <v>811</v>
      </c>
      <c r="D126" t="s">
        <v>107</v>
      </c>
      <c r="E126" t="s">
        <v>302</v>
      </c>
      <c r="F126" t="s">
        <v>661</v>
      </c>
      <c r="G126" t="s">
        <v>352</v>
      </c>
      <c r="H126" t="s">
        <v>352</v>
      </c>
      <c r="I126" s="145" t="s">
        <v>812</v>
      </c>
      <c r="J126" s="145"/>
      <c r="K126" t="s">
        <v>340</v>
      </c>
      <c r="L126" s="145">
        <v>45607.521504629629</v>
      </c>
      <c r="M126" t="s">
        <v>290</v>
      </c>
    </row>
    <row r="127" spans="1:13">
      <c r="A127">
        <v>1330593</v>
      </c>
      <c r="B127">
        <v>101100101</v>
      </c>
      <c r="C127" t="s">
        <v>620</v>
      </c>
      <c r="D127" t="s">
        <v>108</v>
      </c>
      <c r="E127" t="s">
        <v>302</v>
      </c>
      <c r="F127" t="s">
        <v>319</v>
      </c>
      <c r="G127" s="335" t="s">
        <v>621</v>
      </c>
      <c r="H127" t="s">
        <v>622</v>
      </c>
      <c r="I127" s="145" t="s">
        <v>623</v>
      </c>
      <c r="J127" s="145"/>
      <c r="K127" t="s">
        <v>345</v>
      </c>
      <c r="L127" s="145">
        <v>45607.521504629629</v>
      </c>
      <c r="M127" t="s">
        <v>290</v>
      </c>
    </row>
    <row r="128" spans="1:13" hidden="1">
      <c r="A128">
        <v>1330785</v>
      </c>
      <c r="B128">
        <v>101100102</v>
      </c>
      <c r="C128" t="s">
        <v>813</v>
      </c>
      <c r="D128" t="s">
        <v>108</v>
      </c>
      <c r="E128" t="s">
        <v>302</v>
      </c>
      <c r="F128" t="s">
        <v>661</v>
      </c>
      <c r="G128" t="s">
        <v>352</v>
      </c>
      <c r="H128" t="s">
        <v>352</v>
      </c>
      <c r="I128" s="145" t="s">
        <v>814</v>
      </c>
      <c r="J128" s="145"/>
      <c r="K128" t="s">
        <v>340</v>
      </c>
      <c r="L128" s="145">
        <v>45607.521504629629</v>
      </c>
      <c r="M128" t="s">
        <v>290</v>
      </c>
    </row>
    <row r="129" spans="1:13" hidden="1">
      <c r="A129">
        <v>1330595</v>
      </c>
      <c r="B129">
        <v>101100103</v>
      </c>
      <c r="C129" t="s">
        <v>624</v>
      </c>
      <c r="D129" t="s">
        <v>108</v>
      </c>
      <c r="E129" t="s">
        <v>302</v>
      </c>
      <c r="F129" t="s">
        <v>319</v>
      </c>
      <c r="G129" t="s">
        <v>625</v>
      </c>
      <c r="H129" t="s">
        <v>626</v>
      </c>
      <c r="I129" s="145" t="s">
        <v>627</v>
      </c>
      <c r="J129" s="145"/>
      <c r="K129" t="s">
        <v>317</v>
      </c>
      <c r="L129" s="145">
        <v>45607.521504629629</v>
      </c>
      <c r="M129" t="s">
        <v>290</v>
      </c>
    </row>
    <row r="130" spans="1:13" hidden="1">
      <c r="A130">
        <v>1330597</v>
      </c>
      <c r="B130">
        <v>101100104</v>
      </c>
      <c r="C130" t="s">
        <v>628</v>
      </c>
      <c r="D130" t="s">
        <v>108</v>
      </c>
      <c r="E130" t="s">
        <v>302</v>
      </c>
      <c r="F130" t="s">
        <v>319</v>
      </c>
      <c r="G130" t="s">
        <v>629</v>
      </c>
      <c r="H130" t="s">
        <v>630</v>
      </c>
      <c r="I130" s="145" t="s">
        <v>631</v>
      </c>
      <c r="J130" s="145"/>
      <c r="K130" t="s">
        <v>317</v>
      </c>
      <c r="L130" s="145">
        <v>45607.521504629629</v>
      </c>
      <c r="M130" t="s">
        <v>290</v>
      </c>
    </row>
    <row r="131" spans="1:13">
      <c r="A131">
        <v>1330599</v>
      </c>
      <c r="B131">
        <v>101100105</v>
      </c>
      <c r="C131" t="s">
        <v>632</v>
      </c>
      <c r="D131" t="s">
        <v>108</v>
      </c>
      <c r="E131" t="s">
        <v>302</v>
      </c>
      <c r="F131" t="s">
        <v>319</v>
      </c>
      <c r="G131" s="335" t="s">
        <v>633</v>
      </c>
      <c r="H131" t="s">
        <v>634</v>
      </c>
      <c r="I131" s="145" t="s">
        <v>635</v>
      </c>
      <c r="J131" s="145"/>
      <c r="K131" t="s">
        <v>317</v>
      </c>
      <c r="L131" s="145">
        <v>45607.521504629629</v>
      </c>
      <c r="M131" t="s">
        <v>290</v>
      </c>
    </row>
    <row r="132" spans="1:13">
      <c r="A132">
        <v>1330601</v>
      </c>
      <c r="B132">
        <v>101100106</v>
      </c>
      <c r="C132" t="s">
        <v>636</v>
      </c>
      <c r="D132" t="s">
        <v>108</v>
      </c>
      <c r="E132" t="s">
        <v>302</v>
      </c>
      <c r="F132" t="s">
        <v>319</v>
      </c>
      <c r="G132" s="335" t="s">
        <v>637</v>
      </c>
      <c r="H132" t="s">
        <v>638</v>
      </c>
      <c r="I132" s="145" t="s">
        <v>639</v>
      </c>
      <c r="J132" s="145"/>
      <c r="K132" t="s">
        <v>317</v>
      </c>
      <c r="L132" s="145">
        <v>45607.521504629629</v>
      </c>
      <c r="M132" t="s">
        <v>290</v>
      </c>
    </row>
    <row r="133" spans="1:13" hidden="1">
      <c r="A133">
        <v>1330603</v>
      </c>
      <c r="B133">
        <v>101100107</v>
      </c>
      <c r="C133" t="s">
        <v>640</v>
      </c>
      <c r="D133" t="s">
        <v>108</v>
      </c>
      <c r="E133" t="s">
        <v>302</v>
      </c>
      <c r="F133" t="s">
        <v>319</v>
      </c>
      <c r="G133" t="s">
        <v>641</v>
      </c>
      <c r="H133" t="s">
        <v>642</v>
      </c>
      <c r="I133" s="145" t="s">
        <v>643</v>
      </c>
      <c r="J133" s="145"/>
      <c r="K133" t="s">
        <v>340</v>
      </c>
      <c r="L133" s="145">
        <v>45607.521504629629</v>
      </c>
      <c r="M133" t="s">
        <v>290</v>
      </c>
    </row>
    <row r="134" spans="1:13" hidden="1">
      <c r="A134">
        <v>1330787</v>
      </c>
      <c r="B134">
        <v>101100108</v>
      </c>
      <c r="C134" t="s">
        <v>815</v>
      </c>
      <c r="D134" t="s">
        <v>108</v>
      </c>
      <c r="E134" t="s">
        <v>302</v>
      </c>
      <c r="F134" t="s">
        <v>661</v>
      </c>
      <c r="G134" t="s">
        <v>352</v>
      </c>
      <c r="H134" t="s">
        <v>352</v>
      </c>
      <c r="I134" s="145" t="s">
        <v>816</v>
      </c>
      <c r="J134" s="145"/>
      <c r="K134" t="s">
        <v>340</v>
      </c>
      <c r="L134" s="145">
        <v>45607.521504629629</v>
      </c>
      <c r="M134" t="s">
        <v>290</v>
      </c>
    </row>
    <row r="135" spans="1:13" hidden="1">
      <c r="A135">
        <v>1330789</v>
      </c>
      <c r="B135">
        <v>101100109</v>
      </c>
      <c r="C135" t="s">
        <v>817</v>
      </c>
      <c r="D135" t="s">
        <v>108</v>
      </c>
      <c r="E135" t="s">
        <v>302</v>
      </c>
      <c r="F135" t="s">
        <v>661</v>
      </c>
      <c r="G135" t="s">
        <v>702</v>
      </c>
      <c r="H135" t="s">
        <v>702</v>
      </c>
      <c r="I135" s="145" t="s">
        <v>702</v>
      </c>
      <c r="J135" s="145"/>
      <c r="K135" t="s">
        <v>317</v>
      </c>
      <c r="L135" s="145">
        <v>45607.521504629629</v>
      </c>
      <c r="M135" t="s">
        <v>290</v>
      </c>
    </row>
    <row r="136" spans="1:13" hidden="1">
      <c r="A136">
        <v>1330791</v>
      </c>
      <c r="B136">
        <v>101100110</v>
      </c>
      <c r="C136" t="s">
        <v>818</v>
      </c>
      <c r="D136" t="s">
        <v>108</v>
      </c>
      <c r="E136" t="s">
        <v>302</v>
      </c>
      <c r="F136" t="s">
        <v>661</v>
      </c>
      <c r="G136" t="s">
        <v>352</v>
      </c>
      <c r="H136" t="s">
        <v>352</v>
      </c>
      <c r="I136" s="145" t="s">
        <v>819</v>
      </c>
      <c r="J136" s="145"/>
      <c r="K136" t="s">
        <v>340</v>
      </c>
      <c r="L136" s="145">
        <v>45607.521504629629</v>
      </c>
      <c r="M136" t="s">
        <v>290</v>
      </c>
    </row>
    <row r="137" spans="1:13" hidden="1">
      <c r="A137">
        <v>1330793</v>
      </c>
      <c r="B137">
        <v>101100111</v>
      </c>
      <c r="C137" t="s">
        <v>820</v>
      </c>
      <c r="D137" t="s">
        <v>108</v>
      </c>
      <c r="E137" t="s">
        <v>302</v>
      </c>
      <c r="F137" t="s">
        <v>661</v>
      </c>
      <c r="G137" t="s">
        <v>352</v>
      </c>
      <c r="H137" t="s">
        <v>352</v>
      </c>
      <c r="I137" s="145" t="s">
        <v>821</v>
      </c>
      <c r="J137" s="145"/>
      <c r="K137" t="s">
        <v>340</v>
      </c>
      <c r="L137" s="145">
        <v>45607.521504629629</v>
      </c>
      <c r="M137" t="s">
        <v>290</v>
      </c>
    </row>
    <row r="138" spans="1:13" hidden="1">
      <c r="A138">
        <v>1330795</v>
      </c>
      <c r="B138">
        <v>102010101</v>
      </c>
      <c r="C138" t="s">
        <v>822</v>
      </c>
      <c r="D138" t="s">
        <v>109</v>
      </c>
      <c r="E138" t="s">
        <v>302</v>
      </c>
      <c r="F138" t="s">
        <v>661</v>
      </c>
      <c r="G138" t="s">
        <v>352</v>
      </c>
      <c r="H138" t="s">
        <v>352</v>
      </c>
      <c r="I138" s="145" t="s">
        <v>352</v>
      </c>
      <c r="J138" s="145"/>
      <c r="K138" t="s">
        <v>340</v>
      </c>
      <c r="L138" s="145">
        <v>45607.521504629629</v>
      </c>
      <c r="M138" t="s">
        <v>290</v>
      </c>
    </row>
    <row r="139" spans="1:13" hidden="1">
      <c r="A139">
        <v>1330797</v>
      </c>
      <c r="B139">
        <v>102010102</v>
      </c>
      <c r="C139" t="s">
        <v>823</v>
      </c>
      <c r="D139" t="s">
        <v>109</v>
      </c>
      <c r="E139" t="s">
        <v>302</v>
      </c>
      <c r="F139" t="s">
        <v>661</v>
      </c>
      <c r="G139" t="s">
        <v>352</v>
      </c>
      <c r="H139" t="s">
        <v>352</v>
      </c>
      <c r="I139" s="145" t="s">
        <v>824</v>
      </c>
      <c r="J139" s="145"/>
      <c r="K139" t="s">
        <v>340</v>
      </c>
      <c r="L139" s="145">
        <v>45607.521504629629</v>
      </c>
      <c r="M139" t="s">
        <v>290</v>
      </c>
    </row>
    <row r="140" spans="1:13" hidden="1">
      <c r="A140">
        <v>1330799</v>
      </c>
      <c r="B140">
        <v>102010103</v>
      </c>
      <c r="C140" t="s">
        <v>825</v>
      </c>
      <c r="D140" t="s">
        <v>109</v>
      </c>
      <c r="E140" t="s">
        <v>302</v>
      </c>
      <c r="F140" t="s">
        <v>661</v>
      </c>
      <c r="G140" t="s">
        <v>352</v>
      </c>
      <c r="H140" t="s">
        <v>352</v>
      </c>
      <c r="I140" s="145" t="s">
        <v>826</v>
      </c>
      <c r="J140" s="145"/>
      <c r="K140" t="s">
        <v>340</v>
      </c>
      <c r="L140" s="145">
        <v>45607.521504629629</v>
      </c>
      <c r="M140" t="s">
        <v>290</v>
      </c>
    </row>
    <row r="141" spans="1:13" hidden="1">
      <c r="A141">
        <v>1330801</v>
      </c>
      <c r="B141">
        <v>102010104</v>
      </c>
      <c r="C141" t="s">
        <v>827</v>
      </c>
      <c r="D141" t="s">
        <v>109</v>
      </c>
      <c r="E141" t="s">
        <v>302</v>
      </c>
      <c r="F141" t="s">
        <v>661</v>
      </c>
      <c r="G141" t="s">
        <v>352</v>
      </c>
      <c r="H141" t="s">
        <v>352</v>
      </c>
      <c r="I141" s="145" t="s">
        <v>828</v>
      </c>
      <c r="J141" s="145"/>
      <c r="K141" t="s">
        <v>340</v>
      </c>
      <c r="L141" s="145">
        <v>45607.521504629629</v>
      </c>
      <c r="M141" t="s">
        <v>290</v>
      </c>
    </row>
    <row r="142" spans="1:13" hidden="1">
      <c r="A142">
        <v>1330803</v>
      </c>
      <c r="B142">
        <v>102020101</v>
      </c>
      <c r="C142" t="s">
        <v>829</v>
      </c>
      <c r="D142" t="s">
        <v>111</v>
      </c>
      <c r="E142" t="s">
        <v>302</v>
      </c>
      <c r="F142" t="s">
        <v>661</v>
      </c>
      <c r="G142" t="s">
        <v>830</v>
      </c>
      <c r="H142" t="s">
        <v>830</v>
      </c>
      <c r="I142" s="145" t="s">
        <v>831</v>
      </c>
      <c r="J142" s="145"/>
      <c r="K142" t="s">
        <v>448</v>
      </c>
      <c r="L142" s="145">
        <v>45607.521504629629</v>
      </c>
      <c r="M142" t="s">
        <v>290</v>
      </c>
    </row>
    <row r="143" spans="1:13" hidden="1">
      <c r="A143">
        <v>1330805</v>
      </c>
      <c r="B143">
        <v>102020102</v>
      </c>
      <c r="C143" t="s">
        <v>832</v>
      </c>
      <c r="D143" t="s">
        <v>111</v>
      </c>
      <c r="E143" t="s">
        <v>302</v>
      </c>
      <c r="F143" t="s">
        <v>661</v>
      </c>
      <c r="G143" t="s">
        <v>352</v>
      </c>
      <c r="H143" t="s">
        <v>352</v>
      </c>
      <c r="I143" s="145" t="s">
        <v>352</v>
      </c>
      <c r="J143" s="145"/>
      <c r="K143" t="s">
        <v>340</v>
      </c>
      <c r="L143" s="145">
        <v>45607.521504629629</v>
      </c>
      <c r="M143" t="s">
        <v>290</v>
      </c>
    </row>
    <row r="144" spans="1:13" hidden="1">
      <c r="A144">
        <v>1330807</v>
      </c>
      <c r="B144">
        <v>102020103</v>
      </c>
      <c r="C144" t="s">
        <v>833</v>
      </c>
      <c r="D144" t="s">
        <v>111</v>
      </c>
      <c r="E144" t="s">
        <v>302</v>
      </c>
      <c r="F144" t="s">
        <v>661</v>
      </c>
      <c r="G144" t="s">
        <v>352</v>
      </c>
      <c r="H144" t="s">
        <v>352</v>
      </c>
      <c r="I144" s="145" t="s">
        <v>352</v>
      </c>
      <c r="J144" s="145"/>
      <c r="K144" t="s">
        <v>340</v>
      </c>
      <c r="L144" s="145">
        <v>45607.521504629629</v>
      </c>
      <c r="M144" t="s">
        <v>290</v>
      </c>
    </row>
    <row r="145" spans="1:13" hidden="1">
      <c r="A145">
        <v>1330809</v>
      </c>
      <c r="B145">
        <v>102020104</v>
      </c>
      <c r="C145" t="s">
        <v>834</v>
      </c>
      <c r="D145" t="s">
        <v>111</v>
      </c>
      <c r="E145" t="s">
        <v>302</v>
      </c>
      <c r="F145" t="s">
        <v>661</v>
      </c>
      <c r="G145" t="s">
        <v>835</v>
      </c>
      <c r="H145" t="s">
        <v>835</v>
      </c>
      <c r="I145" s="145" t="s">
        <v>835</v>
      </c>
      <c r="J145" s="145"/>
      <c r="K145" t="s">
        <v>317</v>
      </c>
      <c r="L145" s="145">
        <v>45607.521504629629</v>
      </c>
      <c r="M145" t="s">
        <v>290</v>
      </c>
    </row>
    <row r="146" spans="1:13" hidden="1">
      <c r="A146">
        <v>1330811</v>
      </c>
      <c r="B146">
        <v>102020105</v>
      </c>
      <c r="C146" t="s">
        <v>836</v>
      </c>
      <c r="D146" t="s">
        <v>111</v>
      </c>
      <c r="E146" t="s">
        <v>302</v>
      </c>
      <c r="F146" t="s">
        <v>661</v>
      </c>
      <c r="G146" t="s">
        <v>352</v>
      </c>
      <c r="H146" t="s">
        <v>352</v>
      </c>
      <c r="I146" s="145" t="s">
        <v>352</v>
      </c>
      <c r="J146" s="145"/>
      <c r="K146" t="s">
        <v>340</v>
      </c>
      <c r="L146" s="145">
        <v>45607.521504629629</v>
      </c>
      <c r="M146" t="s">
        <v>290</v>
      </c>
    </row>
    <row r="147" spans="1:13" hidden="1">
      <c r="A147">
        <v>1330813</v>
      </c>
      <c r="B147">
        <v>102020106</v>
      </c>
      <c r="C147" t="s">
        <v>837</v>
      </c>
      <c r="D147" t="s">
        <v>111</v>
      </c>
      <c r="E147" t="s">
        <v>302</v>
      </c>
      <c r="F147" t="s">
        <v>661</v>
      </c>
      <c r="G147" t="s">
        <v>352</v>
      </c>
      <c r="H147" t="s">
        <v>352</v>
      </c>
      <c r="I147" s="145" t="s">
        <v>352</v>
      </c>
      <c r="J147" s="145"/>
      <c r="K147" t="s">
        <v>340</v>
      </c>
      <c r="L147" s="145">
        <v>45607.521504629629</v>
      </c>
      <c r="M147" t="s">
        <v>290</v>
      </c>
    </row>
    <row r="148" spans="1:13" hidden="1">
      <c r="A148">
        <v>1330815</v>
      </c>
      <c r="B148">
        <v>102020107</v>
      </c>
      <c r="C148" t="s">
        <v>838</v>
      </c>
      <c r="D148" t="s">
        <v>111</v>
      </c>
      <c r="E148" t="s">
        <v>302</v>
      </c>
      <c r="F148" t="s">
        <v>661</v>
      </c>
      <c r="G148" t="s">
        <v>352</v>
      </c>
      <c r="H148" t="s">
        <v>352</v>
      </c>
      <c r="I148" s="145" t="s">
        <v>423</v>
      </c>
      <c r="J148" s="145"/>
      <c r="K148" t="s">
        <v>340</v>
      </c>
      <c r="L148" s="145">
        <v>45607.521504629629</v>
      </c>
      <c r="M148" t="s">
        <v>290</v>
      </c>
    </row>
    <row r="149" spans="1:13" hidden="1">
      <c r="A149">
        <v>1330605</v>
      </c>
      <c r="B149">
        <v>102020108</v>
      </c>
      <c r="C149" t="s">
        <v>644</v>
      </c>
      <c r="D149" t="s">
        <v>111</v>
      </c>
      <c r="E149" t="s">
        <v>302</v>
      </c>
      <c r="F149" t="s">
        <v>351</v>
      </c>
      <c r="G149" t="s">
        <v>352</v>
      </c>
      <c r="H149" t="s">
        <v>352</v>
      </c>
      <c r="I149" s="145" t="s">
        <v>352</v>
      </c>
      <c r="J149" s="145"/>
      <c r="K149" t="s">
        <v>340</v>
      </c>
      <c r="L149" s="145">
        <v>45607.521504629629</v>
      </c>
      <c r="M149" t="s">
        <v>290</v>
      </c>
    </row>
    <row r="150" spans="1:13" hidden="1">
      <c r="A150">
        <v>1330817</v>
      </c>
      <c r="B150">
        <v>201010101</v>
      </c>
      <c r="C150" t="s">
        <v>839</v>
      </c>
      <c r="D150" t="s">
        <v>225</v>
      </c>
      <c r="E150" t="s">
        <v>302</v>
      </c>
      <c r="F150" t="s">
        <v>661</v>
      </c>
      <c r="G150" t="s">
        <v>352</v>
      </c>
      <c r="H150" t="s">
        <v>352</v>
      </c>
      <c r="I150" s="145" t="s">
        <v>840</v>
      </c>
      <c r="J150" s="145"/>
      <c r="K150" t="s">
        <v>340</v>
      </c>
      <c r="L150" s="145">
        <v>45607.521504629629</v>
      </c>
      <c r="M150" t="s">
        <v>290</v>
      </c>
    </row>
    <row r="151" spans="1:13" hidden="1">
      <c r="A151">
        <v>1330819</v>
      </c>
      <c r="B151">
        <v>201010102</v>
      </c>
      <c r="C151" t="s">
        <v>841</v>
      </c>
      <c r="D151" t="s">
        <v>225</v>
      </c>
      <c r="E151" t="s">
        <v>302</v>
      </c>
      <c r="F151" t="s">
        <v>661</v>
      </c>
      <c r="G151" t="s">
        <v>352</v>
      </c>
      <c r="H151" t="s">
        <v>352</v>
      </c>
      <c r="I151" s="145" t="s">
        <v>842</v>
      </c>
      <c r="J151" s="145"/>
      <c r="K151" t="s">
        <v>340</v>
      </c>
      <c r="L151" s="145">
        <v>45607.521504629629</v>
      </c>
      <c r="M151" t="s">
        <v>290</v>
      </c>
    </row>
    <row r="152" spans="1:13" hidden="1">
      <c r="A152">
        <v>1330821</v>
      </c>
      <c r="B152">
        <v>201010103</v>
      </c>
      <c r="C152" t="s">
        <v>843</v>
      </c>
      <c r="D152" t="s">
        <v>225</v>
      </c>
      <c r="E152" t="s">
        <v>302</v>
      </c>
      <c r="F152" t="s">
        <v>661</v>
      </c>
      <c r="G152" t="s">
        <v>844</v>
      </c>
      <c r="H152" t="s">
        <v>844</v>
      </c>
      <c r="I152" s="145" t="s">
        <v>845</v>
      </c>
      <c r="J152" s="145"/>
      <c r="K152" t="s">
        <v>340</v>
      </c>
      <c r="L152" s="145">
        <v>45607.521504629629</v>
      </c>
      <c r="M152" t="s">
        <v>290</v>
      </c>
    </row>
    <row r="153" spans="1:13" hidden="1">
      <c r="A153">
        <v>1330823</v>
      </c>
      <c r="B153">
        <v>201010104</v>
      </c>
      <c r="C153" t="s">
        <v>846</v>
      </c>
      <c r="D153" t="s">
        <v>225</v>
      </c>
      <c r="E153" t="s">
        <v>302</v>
      </c>
      <c r="F153" t="s">
        <v>661</v>
      </c>
      <c r="G153" t="s">
        <v>847</v>
      </c>
      <c r="H153" t="s">
        <v>847</v>
      </c>
      <c r="I153" s="145" t="s">
        <v>352</v>
      </c>
      <c r="J153" s="145"/>
      <c r="K153" t="s">
        <v>340</v>
      </c>
      <c r="L153" s="145">
        <v>45607.521504629629</v>
      </c>
      <c r="M153" t="s">
        <v>290</v>
      </c>
    </row>
    <row r="154" spans="1:13" hidden="1">
      <c r="A154">
        <v>1330825</v>
      </c>
      <c r="B154">
        <v>201010105</v>
      </c>
      <c r="C154" t="s">
        <v>848</v>
      </c>
      <c r="D154" t="s">
        <v>225</v>
      </c>
      <c r="E154" t="s">
        <v>302</v>
      </c>
      <c r="F154" t="s">
        <v>661</v>
      </c>
      <c r="G154" t="s">
        <v>352</v>
      </c>
      <c r="H154" t="s">
        <v>352</v>
      </c>
      <c r="I154" s="145" t="s">
        <v>849</v>
      </c>
      <c r="J154" s="145"/>
      <c r="K154" t="s">
        <v>340</v>
      </c>
      <c r="L154" s="145">
        <v>45607.521504629629</v>
      </c>
      <c r="M154" t="s">
        <v>290</v>
      </c>
    </row>
    <row r="155" spans="1:13" hidden="1">
      <c r="A155">
        <v>1330827</v>
      </c>
      <c r="B155">
        <v>201010106</v>
      </c>
      <c r="C155" t="s">
        <v>850</v>
      </c>
      <c r="D155" t="s">
        <v>225</v>
      </c>
      <c r="E155" t="s">
        <v>302</v>
      </c>
      <c r="F155" t="s">
        <v>661</v>
      </c>
      <c r="G155" t="s">
        <v>352</v>
      </c>
      <c r="H155" t="s">
        <v>352</v>
      </c>
      <c r="I155" s="145" t="s">
        <v>851</v>
      </c>
      <c r="J155" s="145"/>
      <c r="K155" t="s">
        <v>340</v>
      </c>
      <c r="L155" s="145">
        <v>45607.521504629629</v>
      </c>
      <c r="M155" t="s">
        <v>290</v>
      </c>
    </row>
    <row r="156" spans="1:13" hidden="1">
      <c r="A156">
        <v>1330829</v>
      </c>
      <c r="B156">
        <v>201010107</v>
      </c>
      <c r="C156" t="s">
        <v>852</v>
      </c>
      <c r="D156" t="s">
        <v>225</v>
      </c>
      <c r="E156" t="s">
        <v>302</v>
      </c>
      <c r="F156" t="s">
        <v>661</v>
      </c>
      <c r="G156" t="s">
        <v>352</v>
      </c>
      <c r="H156" t="s">
        <v>352</v>
      </c>
      <c r="I156" s="145" t="s">
        <v>853</v>
      </c>
      <c r="J156" s="145"/>
      <c r="K156" t="s">
        <v>340</v>
      </c>
      <c r="L156" s="145">
        <v>45607.521504629629</v>
      </c>
      <c r="M156" t="s">
        <v>290</v>
      </c>
    </row>
    <row r="157" spans="1:13" hidden="1">
      <c r="A157">
        <v>1330831</v>
      </c>
      <c r="B157">
        <v>201010108</v>
      </c>
      <c r="C157" t="s">
        <v>854</v>
      </c>
      <c r="D157" t="s">
        <v>225</v>
      </c>
      <c r="E157" t="s">
        <v>302</v>
      </c>
      <c r="F157" t="s">
        <v>661</v>
      </c>
      <c r="G157" t="s">
        <v>352</v>
      </c>
      <c r="H157" t="s">
        <v>352</v>
      </c>
      <c r="I157" s="145" t="s">
        <v>352</v>
      </c>
      <c r="J157" s="145"/>
      <c r="K157" t="s">
        <v>340</v>
      </c>
      <c r="L157" s="145">
        <v>45607.521504629629</v>
      </c>
      <c r="M157" t="s">
        <v>290</v>
      </c>
    </row>
    <row r="158" spans="1:13" hidden="1">
      <c r="A158">
        <v>1330833</v>
      </c>
      <c r="B158">
        <v>201020101</v>
      </c>
      <c r="C158" t="s">
        <v>855</v>
      </c>
      <c r="D158" t="s">
        <v>226</v>
      </c>
      <c r="E158" t="s">
        <v>302</v>
      </c>
      <c r="F158" t="s">
        <v>661</v>
      </c>
      <c r="G158" t="s">
        <v>352</v>
      </c>
      <c r="H158" t="s">
        <v>352</v>
      </c>
      <c r="I158" t="s">
        <v>856</v>
      </c>
      <c r="J158" s="145"/>
      <c r="K158" t="s">
        <v>340</v>
      </c>
      <c r="L158" s="145">
        <v>45607.521504629629</v>
      </c>
      <c r="M158" t="s">
        <v>290</v>
      </c>
    </row>
    <row r="159" spans="1:13" hidden="1">
      <c r="A159">
        <v>1330835</v>
      </c>
      <c r="B159">
        <v>201020102</v>
      </c>
      <c r="C159" t="s">
        <v>857</v>
      </c>
      <c r="D159" t="s">
        <v>226</v>
      </c>
      <c r="E159" t="s">
        <v>302</v>
      </c>
      <c r="F159" t="s">
        <v>661</v>
      </c>
      <c r="G159" t="s">
        <v>858</v>
      </c>
      <c r="H159" t="s">
        <v>858</v>
      </c>
      <c r="I159" s="145" t="s">
        <v>859</v>
      </c>
      <c r="J159" s="145"/>
      <c r="K159" t="s">
        <v>340</v>
      </c>
      <c r="L159" s="145">
        <v>45607.521504629629</v>
      </c>
      <c r="M159" t="s">
        <v>290</v>
      </c>
    </row>
    <row r="160" spans="1:13" hidden="1">
      <c r="A160">
        <v>1330837</v>
      </c>
      <c r="B160">
        <v>201020103</v>
      </c>
      <c r="C160" t="s">
        <v>860</v>
      </c>
      <c r="D160" t="s">
        <v>226</v>
      </c>
      <c r="E160" t="s">
        <v>302</v>
      </c>
      <c r="F160" t="s">
        <v>661</v>
      </c>
      <c r="G160" t="s">
        <v>352</v>
      </c>
      <c r="H160" t="s">
        <v>352</v>
      </c>
      <c r="I160" s="145" t="s">
        <v>352</v>
      </c>
      <c r="J160" s="145"/>
      <c r="K160" t="s">
        <v>340</v>
      </c>
      <c r="L160" s="145">
        <v>45607.521504629629</v>
      </c>
      <c r="M160" t="s">
        <v>290</v>
      </c>
    </row>
    <row r="161" spans="1:13" hidden="1">
      <c r="A161">
        <v>1330839</v>
      </c>
      <c r="B161">
        <v>201020104</v>
      </c>
      <c r="C161" t="s">
        <v>861</v>
      </c>
      <c r="D161" t="s">
        <v>226</v>
      </c>
      <c r="E161" t="s">
        <v>302</v>
      </c>
      <c r="F161" t="s">
        <v>661</v>
      </c>
      <c r="G161" t="s">
        <v>352</v>
      </c>
      <c r="H161" t="s">
        <v>352</v>
      </c>
      <c r="I161" s="145" t="s">
        <v>352</v>
      </c>
      <c r="J161" s="145"/>
      <c r="K161" t="s">
        <v>340</v>
      </c>
      <c r="L161" s="145">
        <v>45607.521504629629</v>
      </c>
      <c r="M161" t="s">
        <v>290</v>
      </c>
    </row>
    <row r="162" spans="1:13" hidden="1">
      <c r="A162">
        <v>1330841</v>
      </c>
      <c r="B162">
        <v>201020105</v>
      </c>
      <c r="C162" t="s">
        <v>862</v>
      </c>
      <c r="D162" t="s">
        <v>226</v>
      </c>
      <c r="E162" t="s">
        <v>302</v>
      </c>
      <c r="F162" t="s">
        <v>661</v>
      </c>
      <c r="G162" t="s">
        <v>863</v>
      </c>
      <c r="H162" t="s">
        <v>863</v>
      </c>
      <c r="I162" s="145" t="s">
        <v>863</v>
      </c>
      <c r="J162" s="145"/>
      <c r="K162" t="s">
        <v>340</v>
      </c>
      <c r="L162" s="145">
        <v>45607.521504629629</v>
      </c>
      <c r="M162" t="s">
        <v>290</v>
      </c>
    </row>
    <row r="163" spans="1:13" hidden="1">
      <c r="A163">
        <v>1330843</v>
      </c>
      <c r="B163">
        <v>201020201</v>
      </c>
      <c r="C163" t="s">
        <v>864</v>
      </c>
      <c r="D163" t="s">
        <v>227</v>
      </c>
      <c r="E163" t="s">
        <v>302</v>
      </c>
      <c r="F163" t="s">
        <v>661</v>
      </c>
      <c r="G163" t="s">
        <v>865</v>
      </c>
      <c r="H163" t="s">
        <v>865</v>
      </c>
      <c r="I163" s="145" t="s">
        <v>866</v>
      </c>
      <c r="J163" s="145"/>
      <c r="K163" t="s">
        <v>345</v>
      </c>
      <c r="L163" s="145">
        <v>45607.521504629629</v>
      </c>
      <c r="M163" t="s">
        <v>290</v>
      </c>
    </row>
    <row r="164" spans="1:13" hidden="1">
      <c r="A164">
        <v>1330845</v>
      </c>
      <c r="B164">
        <v>201020202</v>
      </c>
      <c r="C164" t="s">
        <v>867</v>
      </c>
      <c r="D164" t="s">
        <v>227</v>
      </c>
      <c r="E164" t="s">
        <v>302</v>
      </c>
      <c r="F164" t="s">
        <v>661</v>
      </c>
      <c r="G164" t="s">
        <v>352</v>
      </c>
      <c r="H164" t="s">
        <v>868</v>
      </c>
      <c r="I164" t="s">
        <v>868</v>
      </c>
      <c r="J164" s="145"/>
      <c r="K164" t="s">
        <v>340</v>
      </c>
      <c r="L164" s="145">
        <v>45607.521504629629</v>
      </c>
      <c r="M164" t="s">
        <v>290</v>
      </c>
    </row>
    <row r="165" spans="1:13" hidden="1">
      <c r="A165">
        <v>1330607</v>
      </c>
      <c r="B165">
        <v>201020203</v>
      </c>
      <c r="C165" t="s">
        <v>645</v>
      </c>
      <c r="D165" t="s">
        <v>227</v>
      </c>
      <c r="E165" t="s">
        <v>302</v>
      </c>
      <c r="F165" t="s">
        <v>351</v>
      </c>
      <c r="G165" t="s">
        <v>352</v>
      </c>
      <c r="H165" t="s">
        <v>352</v>
      </c>
      <c r="I165" s="145" t="s">
        <v>646</v>
      </c>
      <c r="J165" s="145"/>
      <c r="K165" t="s">
        <v>340</v>
      </c>
      <c r="L165" s="145">
        <v>45607.521504629629</v>
      </c>
      <c r="M165" t="s">
        <v>290</v>
      </c>
    </row>
    <row r="166" spans="1:13" hidden="1">
      <c r="A166">
        <v>1330609</v>
      </c>
      <c r="B166">
        <v>201020204</v>
      </c>
      <c r="C166" t="s">
        <v>647</v>
      </c>
      <c r="D166" t="s">
        <v>227</v>
      </c>
      <c r="E166" t="s">
        <v>302</v>
      </c>
      <c r="F166" t="s">
        <v>351</v>
      </c>
      <c r="G166" t="s">
        <v>352</v>
      </c>
      <c r="H166" t="s">
        <v>352</v>
      </c>
      <c r="I166" s="145" t="s">
        <v>352</v>
      </c>
      <c r="J166" s="145"/>
      <c r="K166" t="s">
        <v>340</v>
      </c>
      <c r="L166" s="145">
        <v>45607.521504629629</v>
      </c>
      <c r="M166" t="s">
        <v>290</v>
      </c>
    </row>
    <row r="167" spans="1:13" hidden="1">
      <c r="A167">
        <v>1330847</v>
      </c>
      <c r="B167">
        <v>201030101</v>
      </c>
      <c r="C167" t="s">
        <v>869</v>
      </c>
      <c r="D167" t="s">
        <v>228</v>
      </c>
      <c r="E167" t="s">
        <v>302</v>
      </c>
      <c r="F167" t="s">
        <v>661</v>
      </c>
      <c r="G167" t="s">
        <v>352</v>
      </c>
      <c r="H167" t="s">
        <v>352</v>
      </c>
      <c r="I167" t="s">
        <v>870</v>
      </c>
      <c r="J167" s="145"/>
      <c r="K167" t="s">
        <v>340</v>
      </c>
      <c r="L167" s="145">
        <v>45607.521504629629</v>
      </c>
      <c r="M167" t="s">
        <v>290</v>
      </c>
    </row>
    <row r="168" spans="1:13" hidden="1">
      <c r="A168">
        <v>1330849</v>
      </c>
      <c r="B168">
        <v>201030102</v>
      </c>
      <c r="C168" t="s">
        <v>871</v>
      </c>
      <c r="D168" t="s">
        <v>228</v>
      </c>
      <c r="E168" t="s">
        <v>302</v>
      </c>
      <c r="F168" t="s">
        <v>661</v>
      </c>
      <c r="G168" t="s">
        <v>352</v>
      </c>
      <c r="H168" t="s">
        <v>352</v>
      </c>
      <c r="I168" s="145" t="s">
        <v>872</v>
      </c>
      <c r="J168" s="145"/>
      <c r="K168" t="s">
        <v>340</v>
      </c>
      <c r="L168" s="145">
        <v>45607.521504629629</v>
      </c>
      <c r="M168" t="s">
        <v>290</v>
      </c>
    </row>
    <row r="169" spans="1:13" hidden="1">
      <c r="A169">
        <v>1330851</v>
      </c>
      <c r="B169">
        <v>201030103</v>
      </c>
      <c r="C169" t="s">
        <v>873</v>
      </c>
      <c r="D169" t="s">
        <v>228</v>
      </c>
      <c r="E169" t="s">
        <v>302</v>
      </c>
      <c r="F169" t="s">
        <v>661</v>
      </c>
      <c r="G169" t="s">
        <v>874</v>
      </c>
      <c r="H169" t="s">
        <v>874</v>
      </c>
      <c r="I169" s="145" t="s">
        <v>875</v>
      </c>
      <c r="J169" s="145"/>
      <c r="K169" t="s">
        <v>340</v>
      </c>
      <c r="L169" s="145">
        <v>45607.521504629629</v>
      </c>
      <c r="M169" t="s">
        <v>290</v>
      </c>
    </row>
    <row r="170" spans="1:13" hidden="1">
      <c r="A170">
        <v>1330853</v>
      </c>
      <c r="B170">
        <v>201030104</v>
      </c>
      <c r="C170" t="s">
        <v>876</v>
      </c>
      <c r="D170" t="s">
        <v>228</v>
      </c>
      <c r="E170" t="s">
        <v>302</v>
      </c>
      <c r="F170" t="s">
        <v>661</v>
      </c>
      <c r="G170" t="s">
        <v>352</v>
      </c>
      <c r="H170" t="s">
        <v>352</v>
      </c>
      <c r="I170" s="145" t="s">
        <v>352</v>
      </c>
      <c r="J170" s="145"/>
      <c r="K170" t="s">
        <v>340</v>
      </c>
      <c r="L170" s="145">
        <v>45607.521504629629</v>
      </c>
      <c r="M170" t="s">
        <v>290</v>
      </c>
    </row>
    <row r="171" spans="1:13" hidden="1">
      <c r="A171">
        <v>1330855</v>
      </c>
      <c r="B171">
        <v>201030105</v>
      </c>
      <c r="C171" t="s">
        <v>877</v>
      </c>
      <c r="D171" t="s">
        <v>228</v>
      </c>
      <c r="E171" t="s">
        <v>302</v>
      </c>
      <c r="F171" t="s">
        <v>661</v>
      </c>
      <c r="G171" t="s">
        <v>352</v>
      </c>
      <c r="H171" t="s">
        <v>352</v>
      </c>
      <c r="I171" s="145" t="s">
        <v>878</v>
      </c>
      <c r="J171" s="145"/>
      <c r="K171" t="s">
        <v>340</v>
      </c>
      <c r="L171" s="145">
        <v>45607.521504629629</v>
      </c>
      <c r="M171" t="s">
        <v>290</v>
      </c>
    </row>
    <row r="172" spans="1:13" hidden="1">
      <c r="A172">
        <v>1330857</v>
      </c>
      <c r="B172">
        <v>201030201</v>
      </c>
      <c r="C172" t="s">
        <v>879</v>
      </c>
      <c r="D172" t="s">
        <v>229</v>
      </c>
      <c r="E172" t="s">
        <v>302</v>
      </c>
      <c r="F172" t="s">
        <v>661</v>
      </c>
      <c r="G172" t="s">
        <v>352</v>
      </c>
      <c r="H172" t="s">
        <v>352</v>
      </c>
      <c r="I172" s="145" t="s">
        <v>880</v>
      </c>
      <c r="J172" s="145"/>
      <c r="K172" t="s">
        <v>340</v>
      </c>
      <c r="L172" s="145">
        <v>45607.521504629629</v>
      </c>
      <c r="M172" t="s">
        <v>290</v>
      </c>
    </row>
    <row r="173" spans="1:13" hidden="1">
      <c r="A173">
        <v>1330859</v>
      </c>
      <c r="B173">
        <v>201030202</v>
      </c>
      <c r="C173" t="s">
        <v>881</v>
      </c>
      <c r="D173" t="s">
        <v>229</v>
      </c>
      <c r="E173" t="s">
        <v>302</v>
      </c>
      <c r="F173" t="s">
        <v>661</v>
      </c>
      <c r="G173" t="s">
        <v>352</v>
      </c>
      <c r="H173" t="s">
        <v>352</v>
      </c>
      <c r="I173" s="145" t="s">
        <v>352</v>
      </c>
      <c r="J173" s="145"/>
      <c r="K173" t="s">
        <v>340</v>
      </c>
      <c r="L173" s="145">
        <v>45607.521504629629</v>
      </c>
      <c r="M173" t="s">
        <v>290</v>
      </c>
    </row>
    <row r="174" spans="1:13" hidden="1">
      <c r="A174">
        <v>1330861</v>
      </c>
      <c r="B174">
        <v>202010101</v>
      </c>
      <c r="C174" t="s">
        <v>882</v>
      </c>
      <c r="D174" t="s">
        <v>230</v>
      </c>
      <c r="E174" t="s">
        <v>302</v>
      </c>
      <c r="F174" t="s">
        <v>661</v>
      </c>
      <c r="G174" t="s">
        <v>352</v>
      </c>
      <c r="H174" t="s">
        <v>883</v>
      </c>
      <c r="I174" s="145" t="s">
        <v>884</v>
      </c>
      <c r="J174" s="145"/>
      <c r="K174" t="s">
        <v>340</v>
      </c>
      <c r="L174" s="145">
        <v>45607.521504629629</v>
      </c>
      <c r="M174" t="s">
        <v>290</v>
      </c>
    </row>
    <row r="175" spans="1:13" hidden="1">
      <c r="A175">
        <v>1330863</v>
      </c>
      <c r="B175">
        <v>202010102</v>
      </c>
      <c r="C175" t="s">
        <v>885</v>
      </c>
      <c r="D175" t="s">
        <v>230</v>
      </c>
      <c r="E175" t="s">
        <v>302</v>
      </c>
      <c r="F175" t="s">
        <v>661</v>
      </c>
      <c r="G175" t="s">
        <v>352</v>
      </c>
      <c r="H175" t="s">
        <v>352</v>
      </c>
      <c r="I175" s="145" t="s">
        <v>352</v>
      </c>
      <c r="J175" s="145"/>
      <c r="K175" t="s">
        <v>340</v>
      </c>
      <c r="L175" s="145">
        <v>45607.521504629629</v>
      </c>
      <c r="M175" t="s">
        <v>290</v>
      </c>
    </row>
    <row r="176" spans="1:13" hidden="1">
      <c r="A176">
        <v>1330611</v>
      </c>
      <c r="B176">
        <v>202010201</v>
      </c>
      <c r="C176" t="s">
        <v>648</v>
      </c>
      <c r="D176" t="s">
        <v>231</v>
      </c>
      <c r="E176" t="s">
        <v>302</v>
      </c>
      <c r="F176" t="s">
        <v>319</v>
      </c>
      <c r="G176" t="s">
        <v>649</v>
      </c>
      <c r="H176" t="s">
        <v>650</v>
      </c>
      <c r="I176" s="145" t="s">
        <v>651</v>
      </c>
      <c r="J176" s="145"/>
      <c r="K176" t="s">
        <v>317</v>
      </c>
      <c r="L176" s="145">
        <v>45607.521504629629</v>
      </c>
      <c r="M176" t="s">
        <v>290</v>
      </c>
    </row>
    <row r="177" spans="1:13" hidden="1">
      <c r="A177">
        <v>1330613</v>
      </c>
      <c r="B177">
        <v>203010101</v>
      </c>
      <c r="C177" t="s">
        <v>652</v>
      </c>
      <c r="D177" t="s">
        <v>232</v>
      </c>
      <c r="E177" t="s">
        <v>302</v>
      </c>
      <c r="F177" t="s">
        <v>319</v>
      </c>
      <c r="G177" t="s">
        <v>653</v>
      </c>
      <c r="H177" t="s">
        <v>654</v>
      </c>
      <c r="I177" s="145" t="s">
        <v>655</v>
      </c>
      <c r="J177" s="145"/>
      <c r="K177" t="s">
        <v>312</v>
      </c>
      <c r="L177" s="145">
        <v>45607.521504629629</v>
      </c>
      <c r="M177" t="s">
        <v>290</v>
      </c>
    </row>
    <row r="178" spans="1:13" hidden="1">
      <c r="A178">
        <v>1330865</v>
      </c>
      <c r="B178">
        <v>301010101</v>
      </c>
      <c r="C178" t="s">
        <v>886</v>
      </c>
      <c r="D178" t="s">
        <v>118</v>
      </c>
      <c r="E178" t="s">
        <v>302</v>
      </c>
      <c r="F178" t="s">
        <v>661</v>
      </c>
      <c r="G178" t="s">
        <v>352</v>
      </c>
      <c r="H178" t="s">
        <v>352</v>
      </c>
      <c r="I178" s="145" t="s">
        <v>352</v>
      </c>
      <c r="J178" s="145"/>
      <c r="K178" t="s">
        <v>340</v>
      </c>
      <c r="L178" s="145">
        <v>45607.521504629629</v>
      </c>
      <c r="M178" t="s">
        <v>290</v>
      </c>
    </row>
    <row r="179" spans="1:13" hidden="1">
      <c r="A179">
        <v>1330867</v>
      </c>
      <c r="B179">
        <v>301010102</v>
      </c>
      <c r="C179" t="s">
        <v>887</v>
      </c>
      <c r="D179" t="s">
        <v>118</v>
      </c>
      <c r="E179" t="s">
        <v>302</v>
      </c>
      <c r="F179" t="s">
        <v>661</v>
      </c>
      <c r="G179" t="s">
        <v>888</v>
      </c>
      <c r="H179" t="s">
        <v>888</v>
      </c>
      <c r="I179" s="145" t="s">
        <v>889</v>
      </c>
      <c r="J179" s="145"/>
      <c r="K179" t="s">
        <v>340</v>
      </c>
      <c r="L179" s="145">
        <v>45607.521504629629</v>
      </c>
      <c r="M179" t="s">
        <v>290</v>
      </c>
    </row>
    <row r="180" spans="1:13" hidden="1">
      <c r="A180">
        <v>1330869</v>
      </c>
      <c r="B180">
        <v>301010103</v>
      </c>
      <c r="C180" t="s">
        <v>890</v>
      </c>
      <c r="D180" t="s">
        <v>118</v>
      </c>
      <c r="E180" t="s">
        <v>302</v>
      </c>
      <c r="F180" t="s">
        <v>661</v>
      </c>
      <c r="G180" t="s">
        <v>352</v>
      </c>
      <c r="H180" t="s">
        <v>352</v>
      </c>
      <c r="I180" s="145" t="s">
        <v>352</v>
      </c>
      <c r="J180" s="145"/>
      <c r="K180" t="s">
        <v>340</v>
      </c>
      <c r="L180" s="145">
        <v>45607.521504629629</v>
      </c>
      <c r="M180" t="s">
        <v>290</v>
      </c>
    </row>
    <row r="181" spans="1:13" hidden="1">
      <c r="A181">
        <v>1330871</v>
      </c>
      <c r="B181">
        <v>301020101</v>
      </c>
      <c r="C181" t="s">
        <v>891</v>
      </c>
      <c r="D181" t="s">
        <v>233</v>
      </c>
      <c r="E181" t="s">
        <v>302</v>
      </c>
      <c r="F181" t="s">
        <v>661</v>
      </c>
      <c r="G181" t="s">
        <v>352</v>
      </c>
      <c r="H181" t="s">
        <v>892</v>
      </c>
      <c r="I181" s="145" t="s">
        <v>893</v>
      </c>
      <c r="J181" s="145"/>
      <c r="K181" t="s">
        <v>340</v>
      </c>
      <c r="L181" s="145">
        <v>45607.521504629629</v>
      </c>
      <c r="M181" t="s">
        <v>290</v>
      </c>
    </row>
    <row r="182" spans="1:13" hidden="1">
      <c r="A182">
        <v>1330873</v>
      </c>
      <c r="B182">
        <v>301020102</v>
      </c>
      <c r="C182" t="s">
        <v>894</v>
      </c>
      <c r="D182" t="s">
        <v>233</v>
      </c>
      <c r="E182" t="s">
        <v>302</v>
      </c>
      <c r="F182" t="s">
        <v>661</v>
      </c>
      <c r="G182" t="s">
        <v>352</v>
      </c>
      <c r="H182" t="s">
        <v>895</v>
      </c>
      <c r="I182" s="145" t="s">
        <v>896</v>
      </c>
      <c r="J182" s="145"/>
      <c r="K182" t="s">
        <v>340</v>
      </c>
      <c r="L182" s="145">
        <v>45607.521504629629</v>
      </c>
      <c r="M182" t="s">
        <v>290</v>
      </c>
    </row>
    <row r="183" spans="1:13" hidden="1">
      <c r="A183">
        <v>1330875</v>
      </c>
      <c r="B183">
        <v>301020103</v>
      </c>
      <c r="C183" t="s">
        <v>897</v>
      </c>
      <c r="D183" t="s">
        <v>233</v>
      </c>
      <c r="E183" t="s">
        <v>302</v>
      </c>
      <c r="F183" t="s">
        <v>661</v>
      </c>
      <c r="G183" t="s">
        <v>898</v>
      </c>
      <c r="H183" t="s">
        <v>898</v>
      </c>
      <c r="I183" s="145" t="s">
        <v>899</v>
      </c>
      <c r="J183" s="145"/>
      <c r="K183" t="s">
        <v>317</v>
      </c>
      <c r="L183" s="145">
        <v>45607.521504629629</v>
      </c>
      <c r="M183" t="s">
        <v>290</v>
      </c>
    </row>
    <row r="184" spans="1:13" hidden="1">
      <c r="A184">
        <v>1330877</v>
      </c>
      <c r="B184">
        <v>301020104</v>
      </c>
      <c r="C184" t="s">
        <v>900</v>
      </c>
      <c r="D184" t="s">
        <v>233</v>
      </c>
      <c r="E184" t="s">
        <v>302</v>
      </c>
      <c r="F184" t="s">
        <v>661</v>
      </c>
      <c r="G184" t="s">
        <v>352</v>
      </c>
      <c r="H184" t="s">
        <v>352</v>
      </c>
      <c r="I184" s="145" t="s">
        <v>901</v>
      </c>
      <c r="J184" s="145"/>
      <c r="K184" t="s">
        <v>340</v>
      </c>
      <c r="L184" s="145">
        <v>45607.521504629629</v>
      </c>
      <c r="M184" t="s">
        <v>290</v>
      </c>
    </row>
    <row r="185" spans="1:13" hidden="1">
      <c r="A185">
        <v>1330879</v>
      </c>
      <c r="B185">
        <v>301020201</v>
      </c>
      <c r="C185" t="s">
        <v>902</v>
      </c>
      <c r="D185" t="s">
        <v>234</v>
      </c>
      <c r="E185" t="s">
        <v>302</v>
      </c>
      <c r="F185" t="s">
        <v>661</v>
      </c>
      <c r="G185" t="s">
        <v>352</v>
      </c>
      <c r="H185" t="s">
        <v>352</v>
      </c>
      <c r="I185" s="145" t="s">
        <v>352</v>
      </c>
      <c r="J185" s="145"/>
      <c r="K185" t="s">
        <v>340</v>
      </c>
      <c r="L185" s="145">
        <v>45607.521504629629</v>
      </c>
      <c r="M185" t="s">
        <v>290</v>
      </c>
    </row>
    <row r="186" spans="1:13" hidden="1">
      <c r="A186">
        <v>1330881</v>
      </c>
      <c r="B186">
        <v>301020202</v>
      </c>
      <c r="C186" t="s">
        <v>903</v>
      </c>
      <c r="D186" t="s">
        <v>234</v>
      </c>
      <c r="E186" t="s">
        <v>302</v>
      </c>
      <c r="F186" t="s">
        <v>661</v>
      </c>
      <c r="G186" t="s">
        <v>352</v>
      </c>
      <c r="H186" t="s">
        <v>904</v>
      </c>
      <c r="I186" s="145" t="s">
        <v>352</v>
      </c>
      <c r="J186" s="145"/>
      <c r="K186" t="s">
        <v>340</v>
      </c>
      <c r="L186" s="145">
        <v>45607.521504629629</v>
      </c>
      <c r="M186" t="s">
        <v>290</v>
      </c>
    </row>
    <row r="187" spans="1:13" hidden="1">
      <c r="A187">
        <v>1330883</v>
      </c>
      <c r="B187">
        <v>301020203</v>
      </c>
      <c r="C187" t="s">
        <v>905</v>
      </c>
      <c r="D187" t="s">
        <v>234</v>
      </c>
      <c r="E187" t="s">
        <v>302</v>
      </c>
      <c r="F187" t="s">
        <v>661</v>
      </c>
      <c r="G187" t="s">
        <v>352</v>
      </c>
      <c r="H187" t="s">
        <v>352</v>
      </c>
      <c r="I187" s="145" t="s">
        <v>906</v>
      </c>
      <c r="J187" s="145"/>
      <c r="K187" t="s">
        <v>340</v>
      </c>
      <c r="L187" s="145">
        <v>45607.521504629629</v>
      </c>
      <c r="M187" t="s">
        <v>290</v>
      </c>
    </row>
    <row r="188" spans="1:13" hidden="1">
      <c r="A188">
        <v>1330885</v>
      </c>
      <c r="B188">
        <v>301020301</v>
      </c>
      <c r="C188" t="s">
        <v>907</v>
      </c>
      <c r="D188" t="s">
        <v>235</v>
      </c>
      <c r="E188" t="s">
        <v>302</v>
      </c>
      <c r="F188" t="s">
        <v>661</v>
      </c>
      <c r="G188" t="s">
        <v>352</v>
      </c>
      <c r="H188" t="s">
        <v>352</v>
      </c>
      <c r="I188" s="145" t="s">
        <v>908</v>
      </c>
      <c r="J188" s="145"/>
      <c r="K188" t="s">
        <v>340</v>
      </c>
      <c r="L188" s="145">
        <v>45607.521504629629</v>
      </c>
      <c r="M188" t="s">
        <v>290</v>
      </c>
    </row>
    <row r="189" spans="1:13" hidden="1">
      <c r="A189">
        <v>1330887</v>
      </c>
      <c r="B189">
        <v>301020302</v>
      </c>
      <c r="C189" t="s">
        <v>909</v>
      </c>
      <c r="D189" t="s">
        <v>235</v>
      </c>
      <c r="E189" t="s">
        <v>302</v>
      </c>
      <c r="F189" t="s">
        <v>661</v>
      </c>
      <c r="G189" t="s">
        <v>352</v>
      </c>
      <c r="H189" t="s">
        <v>352</v>
      </c>
      <c r="I189" s="145" t="s">
        <v>910</v>
      </c>
      <c r="J189" s="145"/>
      <c r="K189" t="s">
        <v>340</v>
      </c>
      <c r="L189" s="145">
        <v>45607.521504629629</v>
      </c>
      <c r="M189" t="s">
        <v>290</v>
      </c>
    </row>
    <row r="190" spans="1:13" hidden="1">
      <c r="A190">
        <v>1330889</v>
      </c>
      <c r="B190">
        <v>301020303</v>
      </c>
      <c r="C190" t="s">
        <v>911</v>
      </c>
      <c r="D190" t="s">
        <v>235</v>
      </c>
      <c r="E190" t="s">
        <v>302</v>
      </c>
      <c r="F190" t="s">
        <v>661</v>
      </c>
      <c r="G190" t="s">
        <v>352</v>
      </c>
      <c r="H190" t="s">
        <v>352</v>
      </c>
      <c r="I190" s="145" t="s">
        <v>912</v>
      </c>
      <c r="J190" s="145"/>
      <c r="K190" t="s">
        <v>340</v>
      </c>
      <c r="L190" s="145">
        <v>45607.521504629629</v>
      </c>
      <c r="M190" t="s">
        <v>290</v>
      </c>
    </row>
    <row r="191" spans="1:13" hidden="1">
      <c r="A191">
        <v>1330891</v>
      </c>
      <c r="B191">
        <v>301020304</v>
      </c>
      <c r="C191" t="s">
        <v>913</v>
      </c>
      <c r="D191" t="s">
        <v>235</v>
      </c>
      <c r="E191" t="s">
        <v>302</v>
      </c>
      <c r="F191" t="s">
        <v>661</v>
      </c>
      <c r="G191" t="s">
        <v>352</v>
      </c>
      <c r="H191" t="s">
        <v>634</v>
      </c>
      <c r="I191" s="145" t="s">
        <v>914</v>
      </c>
      <c r="J191" s="145"/>
      <c r="K191" t="s">
        <v>340</v>
      </c>
      <c r="L191" s="145">
        <v>45607.521504629629</v>
      </c>
      <c r="M191" t="s">
        <v>290</v>
      </c>
    </row>
    <row r="192" spans="1:13" hidden="1">
      <c r="A192">
        <v>1330893</v>
      </c>
      <c r="B192">
        <v>301020305</v>
      </c>
      <c r="C192" t="s">
        <v>915</v>
      </c>
      <c r="D192" t="s">
        <v>235</v>
      </c>
      <c r="E192" t="s">
        <v>302</v>
      </c>
      <c r="F192" t="s">
        <v>661</v>
      </c>
      <c r="G192" t="s">
        <v>352</v>
      </c>
      <c r="H192" t="s">
        <v>352</v>
      </c>
      <c r="I192" s="145" t="s">
        <v>352</v>
      </c>
      <c r="J192" s="145"/>
      <c r="K192" t="s">
        <v>340</v>
      </c>
      <c r="L192" s="145">
        <v>45607.521504629629</v>
      </c>
      <c r="M192" t="s">
        <v>290</v>
      </c>
    </row>
    <row r="193" spans="1:13" hidden="1">
      <c r="A193">
        <v>1330895</v>
      </c>
      <c r="B193">
        <v>301020401</v>
      </c>
      <c r="C193" t="s">
        <v>916</v>
      </c>
      <c r="D193" t="s">
        <v>236</v>
      </c>
      <c r="E193" t="s">
        <v>302</v>
      </c>
      <c r="F193" t="s">
        <v>661</v>
      </c>
      <c r="G193" t="s">
        <v>352</v>
      </c>
      <c r="H193" t="s">
        <v>352</v>
      </c>
      <c r="I193" s="145" t="s">
        <v>917</v>
      </c>
      <c r="J193" s="145"/>
      <c r="K193" t="s">
        <v>340</v>
      </c>
      <c r="L193" s="145">
        <v>45607.521504629629</v>
      </c>
      <c r="M193" t="s">
        <v>290</v>
      </c>
    </row>
    <row r="194" spans="1:13" hidden="1">
      <c r="A194">
        <v>1330897</v>
      </c>
      <c r="B194">
        <v>301020402</v>
      </c>
      <c r="C194" t="s">
        <v>918</v>
      </c>
      <c r="D194" t="s">
        <v>236</v>
      </c>
      <c r="E194" t="s">
        <v>302</v>
      </c>
      <c r="F194" t="s">
        <v>661</v>
      </c>
      <c r="G194" t="s">
        <v>352</v>
      </c>
      <c r="H194" t="s">
        <v>352</v>
      </c>
      <c r="I194" s="145" t="s">
        <v>369</v>
      </c>
      <c r="J194" s="145"/>
      <c r="K194" t="s">
        <v>340</v>
      </c>
      <c r="L194" s="145">
        <v>45607.521504629629</v>
      </c>
      <c r="M194" t="s">
        <v>290</v>
      </c>
    </row>
    <row r="195" spans="1:13" hidden="1">
      <c r="A195">
        <v>1330899</v>
      </c>
      <c r="B195">
        <v>301020403</v>
      </c>
      <c r="C195" t="s">
        <v>919</v>
      </c>
      <c r="D195" t="s">
        <v>236</v>
      </c>
      <c r="E195" t="s">
        <v>302</v>
      </c>
      <c r="F195" t="s">
        <v>661</v>
      </c>
      <c r="G195" t="s">
        <v>352</v>
      </c>
      <c r="H195" t="s">
        <v>920</v>
      </c>
      <c r="I195" s="145" t="s">
        <v>921</v>
      </c>
      <c r="J195" s="145"/>
      <c r="K195" t="s">
        <v>340</v>
      </c>
      <c r="L195" s="145">
        <v>45607.521504629629</v>
      </c>
      <c r="M195" t="s">
        <v>290</v>
      </c>
    </row>
    <row r="196" spans="1:13" hidden="1">
      <c r="A196">
        <v>1330901</v>
      </c>
      <c r="B196">
        <v>301020404</v>
      </c>
      <c r="C196" t="s">
        <v>922</v>
      </c>
      <c r="D196" t="s">
        <v>236</v>
      </c>
      <c r="E196" t="s">
        <v>302</v>
      </c>
      <c r="F196" t="s">
        <v>661</v>
      </c>
      <c r="G196" t="s">
        <v>352</v>
      </c>
      <c r="H196" t="s">
        <v>923</v>
      </c>
      <c r="I196" s="145" t="s">
        <v>924</v>
      </c>
      <c r="J196" s="145"/>
      <c r="K196" t="s">
        <v>340</v>
      </c>
      <c r="L196" s="145">
        <v>45607.521504629629</v>
      </c>
      <c r="M196" t="s">
        <v>290</v>
      </c>
    </row>
    <row r="197" spans="1:13" hidden="1">
      <c r="A197">
        <v>1330903</v>
      </c>
      <c r="B197">
        <v>301020501</v>
      </c>
      <c r="C197" t="s">
        <v>925</v>
      </c>
      <c r="D197" t="s">
        <v>237</v>
      </c>
      <c r="E197" t="s">
        <v>302</v>
      </c>
      <c r="F197" t="s">
        <v>661</v>
      </c>
      <c r="G197" t="s">
        <v>352</v>
      </c>
      <c r="H197" t="s">
        <v>352</v>
      </c>
      <c r="I197" s="145" t="s">
        <v>926</v>
      </c>
      <c r="J197" s="145"/>
      <c r="K197" t="s">
        <v>340</v>
      </c>
      <c r="L197" s="145">
        <v>45607.521504629629</v>
      </c>
      <c r="M197" t="s">
        <v>290</v>
      </c>
    </row>
    <row r="198" spans="1:13" hidden="1">
      <c r="A198">
        <v>1330905</v>
      </c>
      <c r="B198">
        <v>301020502</v>
      </c>
      <c r="C198" t="s">
        <v>927</v>
      </c>
      <c r="D198" t="s">
        <v>237</v>
      </c>
      <c r="E198" t="s">
        <v>302</v>
      </c>
      <c r="F198" t="s">
        <v>661</v>
      </c>
      <c r="G198" t="s">
        <v>352</v>
      </c>
      <c r="H198" t="s">
        <v>352</v>
      </c>
      <c r="I198" s="145" t="s">
        <v>766</v>
      </c>
      <c r="J198" s="145"/>
      <c r="K198" t="s">
        <v>340</v>
      </c>
      <c r="L198" s="145">
        <v>45607.521504629629</v>
      </c>
      <c r="M198" t="s">
        <v>290</v>
      </c>
    </row>
    <row r="199" spans="1:13" hidden="1">
      <c r="A199">
        <v>1330907</v>
      </c>
      <c r="B199">
        <v>301020503</v>
      </c>
      <c r="C199" t="s">
        <v>928</v>
      </c>
      <c r="D199" t="s">
        <v>237</v>
      </c>
      <c r="E199" t="s">
        <v>302</v>
      </c>
      <c r="F199" t="s">
        <v>661</v>
      </c>
      <c r="G199" t="s">
        <v>352</v>
      </c>
      <c r="H199" t="s">
        <v>352</v>
      </c>
      <c r="I199" s="145" t="s">
        <v>929</v>
      </c>
      <c r="J199" s="145"/>
      <c r="K199" t="s">
        <v>340</v>
      </c>
      <c r="L199" s="145">
        <v>45607.521504629629</v>
      </c>
      <c r="M199" t="s">
        <v>290</v>
      </c>
    </row>
    <row r="200" spans="1:13" hidden="1">
      <c r="A200">
        <v>1330909</v>
      </c>
      <c r="B200">
        <v>301020504</v>
      </c>
      <c r="C200" t="s">
        <v>930</v>
      </c>
      <c r="D200" t="s">
        <v>237</v>
      </c>
      <c r="E200" t="s">
        <v>302</v>
      </c>
      <c r="F200" t="s">
        <v>661</v>
      </c>
      <c r="G200" t="s">
        <v>352</v>
      </c>
      <c r="H200" s="293" t="s">
        <v>352</v>
      </c>
      <c r="I200" s="145" t="s">
        <v>931</v>
      </c>
      <c r="J200" s="145"/>
      <c r="K200" t="s">
        <v>340</v>
      </c>
      <c r="L200" s="145">
        <v>45607.521504629629</v>
      </c>
      <c r="M200" t="s">
        <v>290</v>
      </c>
    </row>
    <row r="201" spans="1:13" hidden="1">
      <c r="A201">
        <v>1330911</v>
      </c>
      <c r="B201">
        <v>301020505</v>
      </c>
      <c r="C201" t="s">
        <v>932</v>
      </c>
      <c r="D201" t="s">
        <v>237</v>
      </c>
      <c r="E201" t="s">
        <v>302</v>
      </c>
      <c r="F201" t="s">
        <v>661</v>
      </c>
      <c r="G201" t="s">
        <v>352</v>
      </c>
      <c r="H201" s="293" t="s">
        <v>352</v>
      </c>
      <c r="I201" s="145" t="s">
        <v>933</v>
      </c>
      <c r="J201" s="145"/>
      <c r="K201" t="s">
        <v>340</v>
      </c>
      <c r="L201" s="145">
        <v>45607.521504629629</v>
      </c>
      <c r="M201" t="s">
        <v>290</v>
      </c>
    </row>
    <row r="202" spans="1:13" hidden="1">
      <c r="A202">
        <v>1330913</v>
      </c>
      <c r="B202">
        <v>301020506</v>
      </c>
      <c r="C202" t="s">
        <v>934</v>
      </c>
      <c r="D202" t="s">
        <v>237</v>
      </c>
      <c r="E202" t="s">
        <v>302</v>
      </c>
      <c r="F202" t="s">
        <v>661</v>
      </c>
      <c r="G202" t="s">
        <v>352</v>
      </c>
      <c r="H202" s="293" t="s">
        <v>352</v>
      </c>
      <c r="I202" s="145" t="s">
        <v>935</v>
      </c>
      <c r="J202" s="145"/>
      <c r="K202" t="s">
        <v>340</v>
      </c>
      <c r="L202" s="145">
        <v>45607.521504629629</v>
      </c>
      <c r="M202" t="s">
        <v>290</v>
      </c>
    </row>
    <row r="203" spans="1:13" hidden="1">
      <c r="A203">
        <v>1330915</v>
      </c>
      <c r="B203">
        <v>301020507</v>
      </c>
      <c r="C203" t="s">
        <v>936</v>
      </c>
      <c r="D203" t="s">
        <v>237</v>
      </c>
      <c r="E203" t="s">
        <v>302</v>
      </c>
      <c r="F203" t="s">
        <v>661</v>
      </c>
      <c r="G203" t="s">
        <v>352</v>
      </c>
      <c r="H203" s="293" t="s">
        <v>352</v>
      </c>
      <c r="I203" s="145" t="s">
        <v>352</v>
      </c>
      <c r="J203" s="145"/>
      <c r="K203" t="s">
        <v>340</v>
      </c>
      <c r="L203" s="145">
        <v>45607.521504629629</v>
      </c>
      <c r="M203" t="s">
        <v>290</v>
      </c>
    </row>
    <row r="204" spans="1:13" hidden="1">
      <c r="A204">
        <v>1330917</v>
      </c>
      <c r="B204">
        <v>301020508</v>
      </c>
      <c r="C204" t="s">
        <v>937</v>
      </c>
      <c r="D204" t="s">
        <v>237</v>
      </c>
      <c r="E204" t="s">
        <v>302</v>
      </c>
      <c r="F204" t="s">
        <v>661</v>
      </c>
      <c r="G204" t="s">
        <v>352</v>
      </c>
      <c r="H204" s="293" t="s">
        <v>352</v>
      </c>
      <c r="I204" s="145" t="s">
        <v>938</v>
      </c>
      <c r="J204" s="145"/>
      <c r="K204" t="s">
        <v>340</v>
      </c>
      <c r="L204" s="145">
        <v>45607.521504629629</v>
      </c>
      <c r="M204" t="s">
        <v>290</v>
      </c>
    </row>
    <row r="205" spans="1:13" hidden="1">
      <c r="A205">
        <v>1330919</v>
      </c>
      <c r="B205">
        <v>301030101</v>
      </c>
      <c r="C205" t="s">
        <v>939</v>
      </c>
      <c r="D205" t="s">
        <v>121</v>
      </c>
      <c r="E205" t="s">
        <v>302</v>
      </c>
      <c r="F205" t="s">
        <v>661</v>
      </c>
      <c r="G205" t="s">
        <v>352</v>
      </c>
      <c r="H205" s="293" t="s">
        <v>940</v>
      </c>
      <c r="I205" s="145" t="s">
        <v>941</v>
      </c>
      <c r="J205" s="145"/>
      <c r="K205" t="s">
        <v>340</v>
      </c>
      <c r="L205" s="145">
        <v>45607.521504629629</v>
      </c>
      <c r="M205" t="s">
        <v>290</v>
      </c>
    </row>
    <row r="206" spans="1:13" hidden="1">
      <c r="A206">
        <v>1330921</v>
      </c>
      <c r="B206">
        <v>301030102</v>
      </c>
      <c r="C206" t="s">
        <v>942</v>
      </c>
      <c r="D206" t="s">
        <v>121</v>
      </c>
      <c r="E206" t="s">
        <v>302</v>
      </c>
      <c r="F206" t="s">
        <v>661</v>
      </c>
      <c r="G206" t="s">
        <v>352</v>
      </c>
      <c r="H206" s="293" t="s">
        <v>352</v>
      </c>
      <c r="I206" s="145" t="s">
        <v>943</v>
      </c>
      <c r="J206" s="145"/>
      <c r="K206" t="s">
        <v>340</v>
      </c>
      <c r="L206" s="145">
        <v>45607.521504629629</v>
      </c>
      <c r="M206" t="s">
        <v>290</v>
      </c>
    </row>
    <row r="207" spans="1:13" hidden="1">
      <c r="A207">
        <v>1330923</v>
      </c>
      <c r="B207">
        <v>301030103</v>
      </c>
      <c r="C207" t="s">
        <v>944</v>
      </c>
      <c r="D207" t="s">
        <v>121</v>
      </c>
      <c r="E207" t="s">
        <v>302</v>
      </c>
      <c r="F207" t="s">
        <v>661</v>
      </c>
      <c r="G207" t="s">
        <v>945</v>
      </c>
      <c r="H207" t="s">
        <v>945</v>
      </c>
      <c r="I207" s="145" t="s">
        <v>946</v>
      </c>
      <c r="J207" s="145"/>
      <c r="K207" t="s">
        <v>317</v>
      </c>
      <c r="L207" s="145">
        <v>45607.521504629629</v>
      </c>
      <c r="M207" t="s">
        <v>290</v>
      </c>
    </row>
    <row r="208" spans="1:13" hidden="1">
      <c r="A208">
        <v>1330925</v>
      </c>
      <c r="B208">
        <v>301030104</v>
      </c>
      <c r="C208" t="s">
        <v>947</v>
      </c>
      <c r="D208" t="s">
        <v>121</v>
      </c>
      <c r="E208" t="s">
        <v>302</v>
      </c>
      <c r="F208" t="s">
        <v>661</v>
      </c>
      <c r="G208" t="s">
        <v>352</v>
      </c>
      <c r="H208" s="293" t="s">
        <v>352</v>
      </c>
      <c r="I208" s="145" t="s">
        <v>352</v>
      </c>
      <c r="J208" s="145"/>
      <c r="K208" t="s">
        <v>340</v>
      </c>
      <c r="L208" s="145">
        <v>45607.521504629629</v>
      </c>
      <c r="M208" t="s">
        <v>290</v>
      </c>
    </row>
    <row r="209" spans="1:13" hidden="1">
      <c r="A209">
        <v>1330927</v>
      </c>
      <c r="B209">
        <v>301030105</v>
      </c>
      <c r="C209" t="s">
        <v>948</v>
      </c>
      <c r="D209" t="s">
        <v>121</v>
      </c>
      <c r="E209" t="s">
        <v>302</v>
      </c>
      <c r="F209" t="s">
        <v>661</v>
      </c>
      <c r="G209" t="s">
        <v>352</v>
      </c>
      <c r="H209" s="293" t="s">
        <v>352</v>
      </c>
      <c r="I209" s="145" t="s">
        <v>352</v>
      </c>
      <c r="J209" s="145"/>
      <c r="K209" t="s">
        <v>340</v>
      </c>
      <c r="L209" s="145">
        <v>45607.521504629629</v>
      </c>
      <c r="M209" t="s">
        <v>290</v>
      </c>
    </row>
    <row r="210" spans="1:13" hidden="1">
      <c r="A210">
        <v>1330929</v>
      </c>
      <c r="B210">
        <v>301040101</v>
      </c>
      <c r="C210" t="s">
        <v>949</v>
      </c>
      <c r="D210" t="s">
        <v>238</v>
      </c>
      <c r="E210" t="s">
        <v>302</v>
      </c>
      <c r="F210" t="s">
        <v>661</v>
      </c>
      <c r="G210" t="s">
        <v>950</v>
      </c>
      <c r="H210" s="293" t="s">
        <v>950</v>
      </c>
      <c r="I210" s="145" t="s">
        <v>951</v>
      </c>
      <c r="J210" s="145"/>
      <c r="K210" t="s">
        <v>317</v>
      </c>
      <c r="L210" s="145">
        <v>45607.521504629629</v>
      </c>
      <c r="M210" t="s">
        <v>290</v>
      </c>
    </row>
    <row r="211" spans="1:13" hidden="1">
      <c r="A211">
        <v>1330931</v>
      </c>
      <c r="B211">
        <v>301040102</v>
      </c>
      <c r="C211" t="s">
        <v>952</v>
      </c>
      <c r="D211" t="s">
        <v>238</v>
      </c>
      <c r="E211" t="s">
        <v>302</v>
      </c>
      <c r="F211" t="s">
        <v>661</v>
      </c>
      <c r="G211" t="s">
        <v>352</v>
      </c>
      <c r="H211" s="293" t="s">
        <v>352</v>
      </c>
      <c r="I211" s="145" t="s">
        <v>953</v>
      </c>
      <c r="J211" s="145"/>
      <c r="K211" t="s">
        <v>340</v>
      </c>
      <c r="L211" s="145">
        <v>45607.521504629629</v>
      </c>
      <c r="M211" t="s">
        <v>290</v>
      </c>
    </row>
    <row r="212" spans="1:13" hidden="1">
      <c r="A212">
        <v>1330933</v>
      </c>
      <c r="B212">
        <v>301040201</v>
      </c>
      <c r="C212" t="s">
        <v>954</v>
      </c>
      <c r="D212" t="s">
        <v>239</v>
      </c>
      <c r="E212" t="s">
        <v>302</v>
      </c>
      <c r="F212" t="s">
        <v>661</v>
      </c>
      <c r="G212" t="s">
        <v>955</v>
      </c>
      <c r="H212" s="293" t="s">
        <v>955</v>
      </c>
      <c r="I212" s="145" t="s">
        <v>956</v>
      </c>
      <c r="J212" s="145"/>
      <c r="K212" t="s">
        <v>317</v>
      </c>
      <c r="L212" s="145">
        <v>45607.521504629629</v>
      </c>
      <c r="M212" t="s">
        <v>290</v>
      </c>
    </row>
    <row r="213" spans="1:13" hidden="1">
      <c r="A213">
        <v>1330935</v>
      </c>
      <c r="B213">
        <v>301040202</v>
      </c>
      <c r="C213" t="s">
        <v>957</v>
      </c>
      <c r="D213" t="s">
        <v>239</v>
      </c>
      <c r="E213" t="s">
        <v>302</v>
      </c>
      <c r="F213" t="s">
        <v>661</v>
      </c>
      <c r="G213" t="s">
        <v>352</v>
      </c>
      <c r="H213" s="293" t="s">
        <v>352</v>
      </c>
      <c r="I213" s="145" t="s">
        <v>958</v>
      </c>
      <c r="J213" s="145"/>
      <c r="K213" t="s">
        <v>340</v>
      </c>
      <c r="L213" s="145">
        <v>45607.521504629629</v>
      </c>
      <c r="M213" t="s">
        <v>290</v>
      </c>
    </row>
    <row r="214" spans="1:13" hidden="1">
      <c r="A214">
        <v>1330937</v>
      </c>
      <c r="B214">
        <v>301040301</v>
      </c>
      <c r="C214" t="s">
        <v>959</v>
      </c>
      <c r="D214" t="s">
        <v>240</v>
      </c>
      <c r="E214" t="s">
        <v>302</v>
      </c>
      <c r="F214" t="s">
        <v>661</v>
      </c>
      <c r="G214" t="s">
        <v>352</v>
      </c>
      <c r="H214" t="s">
        <v>352</v>
      </c>
      <c r="I214" s="145" t="s">
        <v>960</v>
      </c>
      <c r="J214" s="145"/>
      <c r="K214" t="s">
        <v>340</v>
      </c>
      <c r="L214" s="145">
        <v>45607.521504629629</v>
      </c>
      <c r="M214" t="s">
        <v>290</v>
      </c>
    </row>
    <row r="215" spans="1:13" hidden="1">
      <c r="A215">
        <v>1330939</v>
      </c>
      <c r="B215">
        <v>301040302</v>
      </c>
      <c r="C215" t="s">
        <v>961</v>
      </c>
      <c r="D215" t="s">
        <v>240</v>
      </c>
      <c r="E215" t="s">
        <v>302</v>
      </c>
      <c r="F215" t="s">
        <v>661</v>
      </c>
      <c r="G215" t="s">
        <v>352</v>
      </c>
      <c r="H215" t="s">
        <v>938</v>
      </c>
      <c r="I215" s="145" t="s">
        <v>962</v>
      </c>
      <c r="J215" s="145"/>
      <c r="K215" t="s">
        <v>340</v>
      </c>
      <c r="L215" s="145">
        <v>45607.521504629629</v>
      </c>
      <c r="M215" t="s">
        <v>290</v>
      </c>
    </row>
    <row r="216" spans="1:13" hidden="1">
      <c r="A216">
        <v>1330941</v>
      </c>
      <c r="B216">
        <v>301040303</v>
      </c>
      <c r="C216" t="s">
        <v>963</v>
      </c>
      <c r="D216" t="s">
        <v>240</v>
      </c>
      <c r="E216" t="s">
        <v>302</v>
      </c>
      <c r="F216" t="s">
        <v>661</v>
      </c>
      <c r="G216" t="s">
        <v>352</v>
      </c>
      <c r="H216" t="s">
        <v>352</v>
      </c>
      <c r="I216" s="145" t="s">
        <v>352</v>
      </c>
      <c r="J216" s="145"/>
      <c r="K216" t="s">
        <v>340</v>
      </c>
      <c r="L216" s="145">
        <v>45607.521504629629</v>
      </c>
      <c r="M216" t="s">
        <v>290</v>
      </c>
    </row>
    <row r="217" spans="1:13" hidden="1">
      <c r="A217">
        <v>1330943</v>
      </c>
      <c r="B217">
        <v>302010101</v>
      </c>
      <c r="C217" t="s">
        <v>964</v>
      </c>
      <c r="D217" t="s">
        <v>241</v>
      </c>
      <c r="E217" t="s">
        <v>302</v>
      </c>
      <c r="F217" t="s">
        <v>661</v>
      </c>
      <c r="G217" t="s">
        <v>352</v>
      </c>
      <c r="H217" t="s">
        <v>965</v>
      </c>
      <c r="I217" s="145" t="s">
        <v>966</v>
      </c>
      <c r="J217" s="145"/>
      <c r="K217" t="s">
        <v>340</v>
      </c>
      <c r="L217" s="145">
        <v>45607.521504629629</v>
      </c>
      <c r="M217" t="s">
        <v>290</v>
      </c>
    </row>
    <row r="218" spans="1:13" hidden="1">
      <c r="A218">
        <v>1330945</v>
      </c>
      <c r="B218">
        <v>302010102</v>
      </c>
      <c r="C218" t="s">
        <v>967</v>
      </c>
      <c r="D218" t="s">
        <v>241</v>
      </c>
      <c r="E218" t="s">
        <v>302</v>
      </c>
      <c r="F218" t="s">
        <v>661</v>
      </c>
      <c r="G218" t="s">
        <v>352</v>
      </c>
      <c r="H218" t="s">
        <v>352</v>
      </c>
      <c r="I218" s="145" t="s">
        <v>968</v>
      </c>
      <c r="J218" s="145"/>
      <c r="K218" t="s">
        <v>340</v>
      </c>
      <c r="L218" s="145">
        <v>45607.521504629629</v>
      </c>
      <c r="M218" t="s">
        <v>290</v>
      </c>
    </row>
    <row r="219" spans="1:13" hidden="1">
      <c r="A219">
        <v>1330947</v>
      </c>
      <c r="B219">
        <v>302010103</v>
      </c>
      <c r="C219" t="s">
        <v>969</v>
      </c>
      <c r="D219" t="s">
        <v>241</v>
      </c>
      <c r="E219" t="s">
        <v>302</v>
      </c>
      <c r="F219" t="s">
        <v>661</v>
      </c>
      <c r="G219" t="s">
        <v>352</v>
      </c>
      <c r="H219" t="s">
        <v>352</v>
      </c>
      <c r="I219" s="145" t="s">
        <v>352</v>
      </c>
      <c r="J219" s="145"/>
      <c r="K219" t="s">
        <v>340</v>
      </c>
      <c r="L219" s="145">
        <v>45607.521504629629</v>
      </c>
      <c r="M219" t="s">
        <v>290</v>
      </c>
    </row>
    <row r="220" spans="1:13" hidden="1">
      <c r="A220">
        <v>1330949</v>
      </c>
      <c r="B220">
        <v>302010201</v>
      </c>
      <c r="C220" t="s">
        <v>970</v>
      </c>
      <c r="D220" t="s">
        <v>242</v>
      </c>
      <c r="E220" t="s">
        <v>302</v>
      </c>
      <c r="F220" t="s">
        <v>661</v>
      </c>
      <c r="G220" t="s">
        <v>352</v>
      </c>
      <c r="H220" t="s">
        <v>352</v>
      </c>
      <c r="I220" s="145" t="s">
        <v>352</v>
      </c>
      <c r="J220" s="145"/>
      <c r="K220" t="s">
        <v>340</v>
      </c>
      <c r="L220" s="145">
        <v>45607.521504629629</v>
      </c>
      <c r="M220" t="s">
        <v>290</v>
      </c>
    </row>
    <row r="221" spans="1:13" hidden="1">
      <c r="A221">
        <v>1330951</v>
      </c>
      <c r="B221">
        <v>302010202</v>
      </c>
      <c r="C221" t="s">
        <v>971</v>
      </c>
      <c r="D221" t="s">
        <v>242</v>
      </c>
      <c r="E221" t="s">
        <v>302</v>
      </c>
      <c r="F221" t="s">
        <v>661</v>
      </c>
      <c r="G221" t="s">
        <v>352</v>
      </c>
      <c r="H221" t="s">
        <v>972</v>
      </c>
      <c r="I221" s="145" t="s">
        <v>973</v>
      </c>
      <c r="J221" s="145"/>
      <c r="K221" t="s">
        <v>340</v>
      </c>
      <c r="L221" s="145">
        <v>45607.521504629629</v>
      </c>
      <c r="M221" t="s">
        <v>290</v>
      </c>
    </row>
    <row r="222" spans="1:13" hidden="1">
      <c r="A222">
        <v>1330953</v>
      </c>
      <c r="B222">
        <v>302010301</v>
      </c>
      <c r="C222" t="s">
        <v>974</v>
      </c>
      <c r="D222" t="s">
        <v>243</v>
      </c>
      <c r="E222" t="s">
        <v>302</v>
      </c>
      <c r="F222" t="s">
        <v>661</v>
      </c>
      <c r="G222" t="s">
        <v>352</v>
      </c>
      <c r="H222" t="s">
        <v>352</v>
      </c>
      <c r="I222" s="145" t="s">
        <v>975</v>
      </c>
      <c r="J222" s="145"/>
      <c r="K222" t="s">
        <v>340</v>
      </c>
      <c r="L222" s="145">
        <v>45607.521504629629</v>
      </c>
      <c r="M222" t="s">
        <v>290</v>
      </c>
    </row>
    <row r="223" spans="1:13" hidden="1">
      <c r="A223">
        <v>1330955</v>
      </c>
      <c r="B223">
        <v>302020101</v>
      </c>
      <c r="C223" t="s">
        <v>976</v>
      </c>
      <c r="D223" t="s">
        <v>125</v>
      </c>
      <c r="E223" t="s">
        <v>302</v>
      </c>
      <c r="F223" t="s">
        <v>661</v>
      </c>
      <c r="G223" t="s">
        <v>352</v>
      </c>
      <c r="H223" t="s">
        <v>352</v>
      </c>
      <c r="I223" s="145" t="s">
        <v>977</v>
      </c>
      <c r="J223" s="145"/>
      <c r="K223" t="s">
        <v>340</v>
      </c>
      <c r="L223" s="145">
        <v>45607.521504629629</v>
      </c>
      <c r="M223" t="s">
        <v>290</v>
      </c>
    </row>
    <row r="224" spans="1:13" hidden="1">
      <c r="A224">
        <v>1330957</v>
      </c>
      <c r="B224">
        <v>401010101</v>
      </c>
      <c r="C224" t="s">
        <v>978</v>
      </c>
      <c r="D224" t="s">
        <v>126</v>
      </c>
      <c r="E224" t="s">
        <v>302</v>
      </c>
      <c r="F224" t="s">
        <v>661</v>
      </c>
      <c r="G224" t="s">
        <v>352</v>
      </c>
      <c r="H224" t="s">
        <v>352</v>
      </c>
      <c r="I224" s="145" t="s">
        <v>979</v>
      </c>
      <c r="J224" s="145"/>
      <c r="K224" t="s">
        <v>340</v>
      </c>
      <c r="L224" s="145">
        <v>45607.521504629629</v>
      </c>
      <c r="M224" t="s">
        <v>290</v>
      </c>
    </row>
    <row r="225" spans="1:13" hidden="1">
      <c r="A225">
        <v>1330959</v>
      </c>
      <c r="B225">
        <v>401010102</v>
      </c>
      <c r="C225" t="s">
        <v>980</v>
      </c>
      <c r="D225" t="s">
        <v>126</v>
      </c>
      <c r="E225" t="s">
        <v>302</v>
      </c>
      <c r="F225" t="s">
        <v>661</v>
      </c>
      <c r="G225" t="s">
        <v>352</v>
      </c>
      <c r="H225" t="s">
        <v>352</v>
      </c>
      <c r="I225" s="145" t="s">
        <v>981</v>
      </c>
      <c r="J225" s="145"/>
      <c r="K225" t="s">
        <v>340</v>
      </c>
      <c r="L225" s="145">
        <v>45607.521504629629</v>
      </c>
      <c r="M225" t="s">
        <v>290</v>
      </c>
    </row>
    <row r="226" spans="1:13" hidden="1">
      <c r="A226">
        <v>1330961</v>
      </c>
      <c r="B226">
        <v>401010103</v>
      </c>
      <c r="C226" t="s">
        <v>982</v>
      </c>
      <c r="D226" t="s">
        <v>126</v>
      </c>
      <c r="E226" t="s">
        <v>302</v>
      </c>
      <c r="F226" t="s">
        <v>661</v>
      </c>
      <c r="G226" t="s">
        <v>352</v>
      </c>
      <c r="H226" t="s">
        <v>352</v>
      </c>
      <c r="I226" s="145" t="s">
        <v>983</v>
      </c>
      <c r="J226" s="145"/>
      <c r="K226" t="s">
        <v>340</v>
      </c>
      <c r="L226" s="145">
        <v>45607.521504629629</v>
      </c>
      <c r="M226" t="s">
        <v>290</v>
      </c>
    </row>
    <row r="227" spans="1:13" hidden="1">
      <c r="A227">
        <v>1330963</v>
      </c>
      <c r="B227">
        <v>401010104</v>
      </c>
      <c r="C227" t="s">
        <v>984</v>
      </c>
      <c r="D227" t="s">
        <v>126</v>
      </c>
      <c r="E227" t="s">
        <v>302</v>
      </c>
      <c r="F227" t="s">
        <v>661</v>
      </c>
      <c r="G227" t="s">
        <v>352</v>
      </c>
      <c r="H227" t="s">
        <v>352</v>
      </c>
      <c r="I227" s="145" t="s">
        <v>985</v>
      </c>
      <c r="J227" s="145"/>
      <c r="K227" t="s">
        <v>340</v>
      </c>
      <c r="L227" s="145">
        <v>45607.521504629629</v>
      </c>
      <c r="M227" t="s">
        <v>290</v>
      </c>
    </row>
    <row r="228" spans="1:13" hidden="1">
      <c r="A228">
        <v>1330965</v>
      </c>
      <c r="B228">
        <v>402010101</v>
      </c>
      <c r="C228" t="s">
        <v>986</v>
      </c>
      <c r="D228" t="s">
        <v>128</v>
      </c>
      <c r="E228" t="s">
        <v>302</v>
      </c>
      <c r="F228" t="s">
        <v>661</v>
      </c>
      <c r="G228" t="s">
        <v>352</v>
      </c>
      <c r="H228" t="s">
        <v>352</v>
      </c>
      <c r="I228" s="145" t="s">
        <v>470</v>
      </c>
      <c r="J228" s="145"/>
      <c r="K228" t="s">
        <v>340</v>
      </c>
      <c r="L228" s="145">
        <v>45607.521504629629</v>
      </c>
      <c r="M228" t="s">
        <v>290</v>
      </c>
    </row>
    <row r="229" spans="1:13" hidden="1">
      <c r="A229">
        <v>1330967</v>
      </c>
      <c r="B229">
        <v>402010102</v>
      </c>
      <c r="C229" t="s">
        <v>987</v>
      </c>
      <c r="D229" t="s">
        <v>128</v>
      </c>
      <c r="E229" t="s">
        <v>302</v>
      </c>
      <c r="F229" t="s">
        <v>661</v>
      </c>
      <c r="G229" t="s">
        <v>352</v>
      </c>
      <c r="H229" t="s">
        <v>352</v>
      </c>
      <c r="I229" s="145" t="s">
        <v>352</v>
      </c>
      <c r="J229" s="145"/>
      <c r="K229" t="s">
        <v>340</v>
      </c>
      <c r="L229" s="145">
        <v>45607.521504629629</v>
      </c>
      <c r="M229" t="s">
        <v>290</v>
      </c>
    </row>
    <row r="230" spans="1:13" hidden="1">
      <c r="A230">
        <v>1330969</v>
      </c>
      <c r="B230">
        <v>402010103</v>
      </c>
      <c r="C230" t="s">
        <v>988</v>
      </c>
      <c r="D230" t="s">
        <v>128</v>
      </c>
      <c r="E230" t="s">
        <v>302</v>
      </c>
      <c r="F230" t="s">
        <v>661</v>
      </c>
      <c r="G230" t="s">
        <v>797</v>
      </c>
      <c r="H230" t="s">
        <v>797</v>
      </c>
      <c r="I230" s="145" t="s">
        <v>989</v>
      </c>
      <c r="J230" s="145"/>
      <c r="K230" t="s">
        <v>317</v>
      </c>
      <c r="L230" s="145">
        <v>45607.521504629629</v>
      </c>
      <c r="M230" t="s">
        <v>290</v>
      </c>
    </row>
    <row r="231" spans="1:13" hidden="1">
      <c r="A231">
        <v>1330971</v>
      </c>
      <c r="B231">
        <v>402010104</v>
      </c>
      <c r="C231" t="s">
        <v>990</v>
      </c>
      <c r="D231" t="s">
        <v>128</v>
      </c>
      <c r="E231" t="s">
        <v>302</v>
      </c>
      <c r="F231" t="s">
        <v>661</v>
      </c>
      <c r="G231" t="s">
        <v>352</v>
      </c>
      <c r="H231" t="s">
        <v>352</v>
      </c>
      <c r="I231" s="145" t="s">
        <v>991</v>
      </c>
      <c r="J231" s="145"/>
      <c r="K231" t="s">
        <v>340</v>
      </c>
      <c r="L231" s="145">
        <v>45607.521504629629</v>
      </c>
      <c r="M231" t="s">
        <v>290</v>
      </c>
    </row>
    <row r="232" spans="1:13" hidden="1">
      <c r="A232">
        <v>1330973</v>
      </c>
      <c r="B232">
        <v>402010105</v>
      </c>
      <c r="C232" t="s">
        <v>992</v>
      </c>
      <c r="D232" t="s">
        <v>128</v>
      </c>
      <c r="E232" t="s">
        <v>302</v>
      </c>
      <c r="F232" t="s">
        <v>661</v>
      </c>
      <c r="G232" t="s">
        <v>993</v>
      </c>
      <c r="H232" t="s">
        <v>993</v>
      </c>
      <c r="I232" s="145" t="s">
        <v>910</v>
      </c>
      <c r="J232" s="145"/>
      <c r="K232" t="s">
        <v>317</v>
      </c>
      <c r="L232" s="145">
        <v>45607.521504629629</v>
      </c>
      <c r="M232" t="s">
        <v>290</v>
      </c>
    </row>
    <row r="233" spans="1:13" hidden="1">
      <c r="A233">
        <v>1330975</v>
      </c>
      <c r="B233">
        <v>402010106</v>
      </c>
      <c r="C233" t="s">
        <v>994</v>
      </c>
      <c r="D233" t="s">
        <v>128</v>
      </c>
      <c r="E233" t="s">
        <v>302</v>
      </c>
      <c r="F233" t="s">
        <v>661</v>
      </c>
      <c r="G233" t="s">
        <v>352</v>
      </c>
      <c r="H233" t="s">
        <v>995</v>
      </c>
      <c r="I233" s="145" t="s">
        <v>960</v>
      </c>
      <c r="J233" s="145"/>
      <c r="K233" t="s">
        <v>340</v>
      </c>
      <c r="L233" s="145">
        <v>45607.521504629629</v>
      </c>
      <c r="M233" t="s">
        <v>290</v>
      </c>
    </row>
    <row r="234" spans="1:13" hidden="1">
      <c r="A234">
        <v>1330977</v>
      </c>
      <c r="B234">
        <v>402010107</v>
      </c>
      <c r="C234" t="s">
        <v>996</v>
      </c>
      <c r="D234" t="s">
        <v>128</v>
      </c>
      <c r="E234" t="s">
        <v>302</v>
      </c>
      <c r="F234" t="s">
        <v>661</v>
      </c>
      <c r="G234" t="s">
        <v>352</v>
      </c>
      <c r="H234" t="s">
        <v>352</v>
      </c>
      <c r="I234" s="145" t="s">
        <v>997</v>
      </c>
      <c r="J234" s="145"/>
      <c r="K234" t="s">
        <v>340</v>
      </c>
      <c r="L234" s="145">
        <v>45607.521504629629</v>
      </c>
      <c r="M234" t="s">
        <v>290</v>
      </c>
    </row>
    <row r="235" spans="1:13" hidden="1">
      <c r="A235">
        <v>1330979</v>
      </c>
      <c r="B235">
        <v>402010108</v>
      </c>
      <c r="C235" t="s">
        <v>998</v>
      </c>
      <c r="D235" t="s">
        <v>128</v>
      </c>
      <c r="E235" t="s">
        <v>302</v>
      </c>
      <c r="F235" t="s">
        <v>661</v>
      </c>
      <c r="G235" t="s">
        <v>352</v>
      </c>
      <c r="H235" t="s">
        <v>352</v>
      </c>
      <c r="I235" s="145" t="s">
        <v>352</v>
      </c>
      <c r="J235" s="145"/>
      <c r="K235" t="s">
        <v>340</v>
      </c>
      <c r="L235" s="145">
        <v>45607.521504629629</v>
      </c>
      <c r="M235" t="s">
        <v>290</v>
      </c>
    </row>
    <row r="236" spans="1:13" hidden="1">
      <c r="A236">
        <v>1330981</v>
      </c>
      <c r="B236">
        <v>402020101</v>
      </c>
      <c r="C236" t="s">
        <v>999</v>
      </c>
      <c r="D236" t="s">
        <v>130</v>
      </c>
      <c r="E236" t="s">
        <v>302</v>
      </c>
      <c r="F236" t="s">
        <v>661</v>
      </c>
      <c r="G236" t="s">
        <v>352</v>
      </c>
      <c r="H236" t="s">
        <v>352</v>
      </c>
      <c r="I236" s="145" t="s">
        <v>352</v>
      </c>
      <c r="J236" s="145"/>
      <c r="K236" t="s">
        <v>340</v>
      </c>
      <c r="L236" s="145">
        <v>45607.521504629629</v>
      </c>
      <c r="M236" t="s">
        <v>290</v>
      </c>
    </row>
    <row r="237" spans="1:13" hidden="1">
      <c r="A237">
        <v>1330983</v>
      </c>
      <c r="B237">
        <v>402020102</v>
      </c>
      <c r="C237" t="s">
        <v>1000</v>
      </c>
      <c r="D237" t="s">
        <v>130</v>
      </c>
      <c r="E237" t="s">
        <v>302</v>
      </c>
      <c r="F237" t="s">
        <v>661</v>
      </c>
      <c r="G237" t="s">
        <v>352</v>
      </c>
      <c r="H237" t="s">
        <v>1001</v>
      </c>
      <c r="I237" s="145" t="s">
        <v>1002</v>
      </c>
      <c r="J237" s="145"/>
      <c r="K237" t="s">
        <v>340</v>
      </c>
      <c r="L237" s="145">
        <v>45607.521504629629</v>
      </c>
      <c r="M237" t="s">
        <v>290</v>
      </c>
    </row>
    <row r="238" spans="1:13" hidden="1">
      <c r="A238">
        <v>1330985</v>
      </c>
      <c r="B238">
        <v>402020103</v>
      </c>
      <c r="C238" t="s">
        <v>1003</v>
      </c>
      <c r="D238" t="s">
        <v>130</v>
      </c>
      <c r="E238" t="s">
        <v>302</v>
      </c>
      <c r="F238" t="s">
        <v>661</v>
      </c>
      <c r="G238" t="s">
        <v>352</v>
      </c>
      <c r="H238" t="s">
        <v>352</v>
      </c>
      <c r="I238" s="145" t="s">
        <v>352</v>
      </c>
      <c r="J238" s="145"/>
      <c r="K238" t="s">
        <v>340</v>
      </c>
      <c r="L238" s="145">
        <v>45607.521504629629</v>
      </c>
      <c r="M238" t="s">
        <v>290</v>
      </c>
    </row>
    <row r="239" spans="1:13" hidden="1">
      <c r="A239">
        <v>1330987</v>
      </c>
      <c r="B239">
        <v>402020104</v>
      </c>
      <c r="C239" t="s">
        <v>1004</v>
      </c>
      <c r="D239" t="s">
        <v>130</v>
      </c>
      <c r="E239" t="s">
        <v>302</v>
      </c>
      <c r="F239" t="s">
        <v>661</v>
      </c>
      <c r="G239" t="s">
        <v>352</v>
      </c>
      <c r="H239" t="s">
        <v>1005</v>
      </c>
      <c r="I239" s="145" t="s">
        <v>329</v>
      </c>
      <c r="J239" s="145"/>
      <c r="K239" t="s">
        <v>340</v>
      </c>
      <c r="L239" s="145">
        <v>45607.521504629629</v>
      </c>
      <c r="M239" t="s">
        <v>290</v>
      </c>
    </row>
    <row r="240" spans="1:13" hidden="1">
      <c r="A240">
        <v>1330989</v>
      </c>
      <c r="B240">
        <v>402020105</v>
      </c>
      <c r="C240" t="s">
        <v>1006</v>
      </c>
      <c r="D240" t="s">
        <v>130</v>
      </c>
      <c r="E240" t="s">
        <v>302</v>
      </c>
      <c r="F240" t="s">
        <v>661</v>
      </c>
      <c r="G240" t="s">
        <v>352</v>
      </c>
      <c r="H240" t="s">
        <v>352</v>
      </c>
      <c r="I240" s="145" t="s">
        <v>1007</v>
      </c>
      <c r="J240" s="145"/>
      <c r="K240" t="s">
        <v>340</v>
      </c>
      <c r="L240" s="145">
        <v>45607.521504629629</v>
      </c>
      <c r="M240" t="s">
        <v>290</v>
      </c>
    </row>
    <row r="241" spans="1:13" hidden="1">
      <c r="A241">
        <v>1330991</v>
      </c>
      <c r="B241">
        <v>402020106</v>
      </c>
      <c r="C241" t="s">
        <v>1008</v>
      </c>
      <c r="D241" t="s">
        <v>130</v>
      </c>
      <c r="E241" t="s">
        <v>302</v>
      </c>
      <c r="F241" t="s">
        <v>661</v>
      </c>
      <c r="G241" t="s">
        <v>352</v>
      </c>
      <c r="H241" t="s">
        <v>352</v>
      </c>
      <c r="I241" s="145" t="s">
        <v>1009</v>
      </c>
      <c r="J241" s="145"/>
      <c r="K241" t="s">
        <v>340</v>
      </c>
      <c r="L241" s="145">
        <v>45607.521504629629</v>
      </c>
      <c r="M241" t="s">
        <v>290</v>
      </c>
    </row>
    <row r="242" spans="1:13" hidden="1">
      <c r="A242">
        <v>1330993</v>
      </c>
      <c r="B242">
        <v>403010101</v>
      </c>
      <c r="C242" t="s">
        <v>1010</v>
      </c>
      <c r="D242" t="s">
        <v>131</v>
      </c>
      <c r="E242" t="s">
        <v>302</v>
      </c>
      <c r="F242" t="s">
        <v>661</v>
      </c>
      <c r="G242" t="s">
        <v>352</v>
      </c>
      <c r="H242" t="s">
        <v>352</v>
      </c>
      <c r="I242" s="145" t="s">
        <v>352</v>
      </c>
      <c r="J242" s="145"/>
      <c r="K242" t="s">
        <v>340</v>
      </c>
      <c r="L242" s="145">
        <v>45607.521504629629</v>
      </c>
      <c r="M242" t="s">
        <v>290</v>
      </c>
    </row>
    <row r="243" spans="1:13" hidden="1">
      <c r="A243">
        <v>1330995</v>
      </c>
      <c r="B243">
        <v>404010101</v>
      </c>
      <c r="C243" t="s">
        <v>1011</v>
      </c>
      <c r="D243" t="s">
        <v>133</v>
      </c>
      <c r="E243" t="s">
        <v>302</v>
      </c>
      <c r="F243" t="s">
        <v>661</v>
      </c>
      <c r="G243" t="s">
        <v>352</v>
      </c>
      <c r="H243" t="s">
        <v>352</v>
      </c>
      <c r="I243" s="145" t="s">
        <v>352</v>
      </c>
      <c r="J243" s="145"/>
      <c r="K243" t="s">
        <v>340</v>
      </c>
      <c r="L243" s="145">
        <v>45607.521504629629</v>
      </c>
      <c r="M243" t="s">
        <v>290</v>
      </c>
    </row>
    <row r="244" spans="1:13" hidden="1">
      <c r="A244">
        <v>1330997</v>
      </c>
      <c r="B244">
        <v>404020101</v>
      </c>
      <c r="C244" t="s">
        <v>1012</v>
      </c>
      <c r="D244" t="s">
        <v>135</v>
      </c>
      <c r="E244" t="s">
        <v>302</v>
      </c>
      <c r="F244" t="s">
        <v>661</v>
      </c>
      <c r="G244" t="s">
        <v>352</v>
      </c>
      <c r="H244" t="s">
        <v>352</v>
      </c>
      <c r="I244" s="145" t="s">
        <v>352</v>
      </c>
      <c r="J244" s="145"/>
      <c r="K244" t="s">
        <v>340</v>
      </c>
      <c r="L244" s="145">
        <v>45607.521504629629</v>
      </c>
      <c r="M244" t="s">
        <v>290</v>
      </c>
    </row>
    <row r="245" spans="1:13" hidden="1">
      <c r="A245">
        <v>1330999</v>
      </c>
      <c r="B245">
        <v>404020102</v>
      </c>
      <c r="C245" t="s">
        <v>1013</v>
      </c>
      <c r="D245" t="s">
        <v>135</v>
      </c>
      <c r="E245" t="s">
        <v>302</v>
      </c>
      <c r="F245" t="s">
        <v>661</v>
      </c>
      <c r="G245" t="s">
        <v>352</v>
      </c>
      <c r="H245" t="s">
        <v>352</v>
      </c>
      <c r="I245" s="145" t="s">
        <v>352</v>
      </c>
      <c r="J245" s="145"/>
      <c r="K245" t="s">
        <v>340</v>
      </c>
      <c r="L245" s="145">
        <v>45607.521504629629</v>
      </c>
      <c r="M245" t="s">
        <v>290</v>
      </c>
    </row>
    <row r="246" spans="1:13" hidden="1">
      <c r="A246">
        <v>1331001</v>
      </c>
      <c r="B246">
        <v>404030101</v>
      </c>
      <c r="C246" t="s">
        <v>1014</v>
      </c>
      <c r="D246" t="s">
        <v>136</v>
      </c>
      <c r="E246" t="s">
        <v>302</v>
      </c>
      <c r="F246" t="s">
        <v>661</v>
      </c>
      <c r="G246" t="s">
        <v>352</v>
      </c>
      <c r="H246" t="s">
        <v>352</v>
      </c>
      <c r="I246" s="145" t="s">
        <v>352</v>
      </c>
      <c r="J246" s="145"/>
      <c r="K246" t="s">
        <v>340</v>
      </c>
      <c r="L246" s="145">
        <v>45607.521504629629</v>
      </c>
      <c r="M246" t="s">
        <v>290</v>
      </c>
    </row>
    <row r="247" spans="1:13" hidden="1">
      <c r="A247">
        <v>1330615</v>
      </c>
      <c r="B247">
        <v>404040101</v>
      </c>
      <c r="C247" t="s">
        <v>656</v>
      </c>
      <c r="D247" t="s">
        <v>137</v>
      </c>
      <c r="E247" t="s">
        <v>302</v>
      </c>
      <c r="F247" t="s">
        <v>319</v>
      </c>
      <c r="G247" t="s">
        <v>657</v>
      </c>
      <c r="H247" t="s">
        <v>456</v>
      </c>
      <c r="I247" s="145" t="s">
        <v>658</v>
      </c>
      <c r="J247" s="145"/>
      <c r="K247" t="s">
        <v>317</v>
      </c>
      <c r="L247" s="145">
        <v>45607.521504629629</v>
      </c>
      <c r="M247" t="s">
        <v>290</v>
      </c>
    </row>
    <row r="248" spans="1:13" hidden="1">
      <c r="A248">
        <v>1330617</v>
      </c>
      <c r="B248">
        <v>404040102</v>
      </c>
      <c r="C248" t="s">
        <v>659</v>
      </c>
      <c r="D248" t="s">
        <v>137</v>
      </c>
      <c r="E248" t="s">
        <v>302</v>
      </c>
      <c r="F248" t="s">
        <v>319</v>
      </c>
      <c r="G248" t="s">
        <v>352</v>
      </c>
      <c r="H248" t="s">
        <v>352</v>
      </c>
      <c r="I248" s="145" t="s">
        <v>352</v>
      </c>
      <c r="J248" s="145"/>
      <c r="K248" t="s">
        <v>340</v>
      </c>
      <c r="L248" s="145">
        <v>45607.521504629629</v>
      </c>
      <c r="M248" t="s">
        <v>290</v>
      </c>
    </row>
    <row r="249" spans="1:13" hidden="1">
      <c r="A249">
        <v>1331003</v>
      </c>
      <c r="B249">
        <v>501010101</v>
      </c>
      <c r="C249" t="s">
        <v>1015</v>
      </c>
      <c r="D249" t="s">
        <v>138</v>
      </c>
      <c r="E249" t="s">
        <v>302</v>
      </c>
      <c r="F249" t="s">
        <v>661</v>
      </c>
      <c r="G249" t="s">
        <v>352</v>
      </c>
      <c r="H249" t="s">
        <v>352</v>
      </c>
      <c r="I249" s="145" t="s">
        <v>1016</v>
      </c>
      <c r="J249" s="145"/>
      <c r="K249" t="s">
        <v>340</v>
      </c>
      <c r="L249" s="145">
        <v>45607.521504629629</v>
      </c>
      <c r="M249" t="s">
        <v>290</v>
      </c>
    </row>
    <row r="250" spans="1:13" hidden="1">
      <c r="A250">
        <v>1331005</v>
      </c>
      <c r="B250">
        <v>501010102</v>
      </c>
      <c r="C250" t="s">
        <v>1017</v>
      </c>
      <c r="D250" t="s">
        <v>138</v>
      </c>
      <c r="E250" t="s">
        <v>302</v>
      </c>
      <c r="F250" t="s">
        <v>661</v>
      </c>
      <c r="G250" t="s">
        <v>352</v>
      </c>
      <c r="H250" t="s">
        <v>352</v>
      </c>
      <c r="I250" s="145" t="s">
        <v>1018</v>
      </c>
      <c r="J250" s="145"/>
      <c r="K250" t="s">
        <v>340</v>
      </c>
      <c r="L250" s="145">
        <v>45607.521504629629</v>
      </c>
      <c r="M250" t="s">
        <v>290</v>
      </c>
    </row>
    <row r="251" spans="1:13" hidden="1">
      <c r="A251">
        <v>1331007</v>
      </c>
      <c r="B251">
        <v>501010103</v>
      </c>
      <c r="C251" t="s">
        <v>1019</v>
      </c>
      <c r="D251" t="s">
        <v>138</v>
      </c>
      <c r="E251" t="s">
        <v>302</v>
      </c>
      <c r="F251" t="s">
        <v>661</v>
      </c>
      <c r="G251" t="s">
        <v>352</v>
      </c>
      <c r="H251" t="s">
        <v>352</v>
      </c>
      <c r="I251" s="145" t="s">
        <v>352</v>
      </c>
      <c r="J251" s="145"/>
      <c r="K251" t="s">
        <v>340</v>
      </c>
      <c r="L251" s="145">
        <v>45607.521504629629</v>
      </c>
      <c r="M251" t="s">
        <v>290</v>
      </c>
    </row>
    <row r="252" spans="1:13" hidden="1">
      <c r="A252">
        <v>1331009</v>
      </c>
      <c r="B252">
        <v>501010104</v>
      </c>
      <c r="C252" t="s">
        <v>1020</v>
      </c>
      <c r="D252" t="s">
        <v>138</v>
      </c>
      <c r="E252" t="s">
        <v>302</v>
      </c>
      <c r="F252" t="s">
        <v>661</v>
      </c>
      <c r="G252" t="s">
        <v>352</v>
      </c>
      <c r="H252" t="s">
        <v>1021</v>
      </c>
      <c r="I252" s="145" t="s">
        <v>1022</v>
      </c>
      <c r="J252" s="145"/>
      <c r="K252" t="s">
        <v>340</v>
      </c>
      <c r="L252" s="145">
        <v>45607.521504629629</v>
      </c>
      <c r="M252" t="s">
        <v>290</v>
      </c>
    </row>
    <row r="253" spans="1:13" hidden="1">
      <c r="A253">
        <v>1331011</v>
      </c>
      <c r="B253">
        <v>501010105</v>
      </c>
      <c r="C253" t="s">
        <v>1023</v>
      </c>
      <c r="D253" t="s">
        <v>138</v>
      </c>
      <c r="E253" t="s">
        <v>302</v>
      </c>
      <c r="F253" t="s">
        <v>661</v>
      </c>
      <c r="G253" t="s">
        <v>352</v>
      </c>
      <c r="H253" t="s">
        <v>1024</v>
      </c>
      <c r="I253" s="145" t="s">
        <v>960</v>
      </c>
      <c r="J253" s="145"/>
      <c r="K253" t="s">
        <v>340</v>
      </c>
      <c r="L253" s="145">
        <v>45607.521504629629</v>
      </c>
      <c r="M253" t="s">
        <v>290</v>
      </c>
    </row>
    <row r="254" spans="1:13" hidden="1">
      <c r="A254">
        <v>1331013</v>
      </c>
      <c r="B254">
        <v>501010106</v>
      </c>
      <c r="C254" t="s">
        <v>1025</v>
      </c>
      <c r="D254" t="s">
        <v>138</v>
      </c>
      <c r="E254" t="s">
        <v>302</v>
      </c>
      <c r="F254" t="s">
        <v>661</v>
      </c>
      <c r="G254" t="s">
        <v>352</v>
      </c>
      <c r="H254" t="s">
        <v>352</v>
      </c>
      <c r="I254" s="145" t="s">
        <v>1026</v>
      </c>
      <c r="J254" s="145"/>
      <c r="K254" t="s">
        <v>340</v>
      </c>
      <c r="L254" s="145">
        <v>45607.521504629629</v>
      </c>
      <c r="M254" t="s">
        <v>290</v>
      </c>
    </row>
    <row r="255" spans="1:13" hidden="1">
      <c r="A255">
        <v>1331015</v>
      </c>
      <c r="B255">
        <v>501020101</v>
      </c>
      <c r="C255" t="s">
        <v>1027</v>
      </c>
      <c r="D255" t="s">
        <v>140</v>
      </c>
      <c r="E255" t="s">
        <v>302</v>
      </c>
      <c r="F255" t="s">
        <v>661</v>
      </c>
      <c r="G255" t="s">
        <v>352</v>
      </c>
      <c r="H255" t="s">
        <v>352</v>
      </c>
      <c r="I255" s="145" t="s">
        <v>718</v>
      </c>
      <c r="J255" s="145"/>
      <c r="K255" t="s">
        <v>340</v>
      </c>
      <c r="L255" s="145">
        <v>45607.521504629629</v>
      </c>
      <c r="M255" t="s">
        <v>290</v>
      </c>
    </row>
    <row r="256" spans="1:13" hidden="1">
      <c r="A256">
        <v>1331017</v>
      </c>
      <c r="B256">
        <v>501020102</v>
      </c>
      <c r="C256" t="s">
        <v>1028</v>
      </c>
      <c r="D256" t="s">
        <v>140</v>
      </c>
      <c r="E256" t="s">
        <v>302</v>
      </c>
      <c r="F256" t="s">
        <v>661</v>
      </c>
      <c r="G256" t="s">
        <v>1029</v>
      </c>
      <c r="H256" t="s">
        <v>1029</v>
      </c>
      <c r="I256" s="145" t="s">
        <v>1030</v>
      </c>
      <c r="J256" s="145"/>
      <c r="K256" t="s">
        <v>317</v>
      </c>
      <c r="L256" s="145">
        <v>45607.521504629629</v>
      </c>
      <c r="M256" t="s">
        <v>290</v>
      </c>
    </row>
    <row r="257" spans="1:13" hidden="1">
      <c r="A257">
        <v>1331019</v>
      </c>
      <c r="B257">
        <v>501020103</v>
      </c>
      <c r="C257" t="s">
        <v>1031</v>
      </c>
      <c r="D257" t="s">
        <v>140</v>
      </c>
      <c r="E257" t="s">
        <v>302</v>
      </c>
      <c r="F257" t="s">
        <v>661</v>
      </c>
      <c r="G257" t="s">
        <v>352</v>
      </c>
      <c r="H257" t="s">
        <v>352</v>
      </c>
      <c r="I257" s="145" t="s">
        <v>1032</v>
      </c>
      <c r="J257" s="145"/>
      <c r="K257" t="s">
        <v>340</v>
      </c>
      <c r="L257" s="145">
        <v>45607.521504629629</v>
      </c>
      <c r="M257" t="s">
        <v>290</v>
      </c>
    </row>
    <row r="258" spans="1:13" hidden="1">
      <c r="A258">
        <v>1331021</v>
      </c>
      <c r="B258">
        <v>501020104</v>
      </c>
      <c r="C258" t="s">
        <v>1033</v>
      </c>
      <c r="D258" t="s">
        <v>140</v>
      </c>
      <c r="E258" t="s">
        <v>302</v>
      </c>
      <c r="F258" t="s">
        <v>661</v>
      </c>
      <c r="G258" t="s">
        <v>352</v>
      </c>
      <c r="H258" t="s">
        <v>352</v>
      </c>
      <c r="I258" s="145" t="s">
        <v>352</v>
      </c>
      <c r="J258" s="145"/>
      <c r="K258" t="s">
        <v>340</v>
      </c>
      <c r="L258" s="145">
        <v>45607.521504629629</v>
      </c>
      <c r="M258" t="s">
        <v>290</v>
      </c>
    </row>
    <row r="259" spans="1:13" hidden="1">
      <c r="A259">
        <v>1331023</v>
      </c>
      <c r="B259">
        <v>501020105</v>
      </c>
      <c r="C259" t="s">
        <v>1034</v>
      </c>
      <c r="D259" t="s">
        <v>140</v>
      </c>
      <c r="E259" t="s">
        <v>302</v>
      </c>
      <c r="F259" t="s">
        <v>661</v>
      </c>
      <c r="G259" t="s">
        <v>352</v>
      </c>
      <c r="H259" t="s">
        <v>329</v>
      </c>
      <c r="I259" s="145" t="s">
        <v>1035</v>
      </c>
      <c r="J259" s="145"/>
      <c r="K259" t="s">
        <v>340</v>
      </c>
      <c r="L259" s="145">
        <v>45607.521504629629</v>
      </c>
      <c r="M259" t="s">
        <v>290</v>
      </c>
    </row>
    <row r="260" spans="1:13" hidden="1">
      <c r="A260">
        <v>1331025</v>
      </c>
      <c r="B260">
        <v>501020106</v>
      </c>
      <c r="C260" t="s">
        <v>1036</v>
      </c>
      <c r="D260" t="s">
        <v>140</v>
      </c>
      <c r="E260" t="s">
        <v>302</v>
      </c>
      <c r="F260" t="s">
        <v>661</v>
      </c>
      <c r="G260" t="s">
        <v>352</v>
      </c>
      <c r="H260" t="s">
        <v>352</v>
      </c>
      <c r="I260" s="145" t="s">
        <v>1037</v>
      </c>
      <c r="J260" s="145"/>
      <c r="K260" t="s">
        <v>340</v>
      </c>
      <c r="L260" s="145">
        <v>45607.521504629629</v>
      </c>
      <c r="M260" t="s">
        <v>290</v>
      </c>
    </row>
    <row r="261" spans="1:13" hidden="1">
      <c r="A261">
        <v>1331027</v>
      </c>
      <c r="B261">
        <v>501030101</v>
      </c>
      <c r="C261" t="s">
        <v>1038</v>
      </c>
      <c r="D261" t="s">
        <v>141</v>
      </c>
      <c r="E261" t="s">
        <v>302</v>
      </c>
      <c r="F261" t="s">
        <v>661</v>
      </c>
      <c r="G261" t="s">
        <v>352</v>
      </c>
      <c r="H261" t="s">
        <v>352</v>
      </c>
      <c r="I261" s="145" t="s">
        <v>1039</v>
      </c>
      <c r="J261" s="145"/>
      <c r="K261" t="s">
        <v>340</v>
      </c>
      <c r="L261" s="145">
        <v>45607.521504629629</v>
      </c>
      <c r="M261" t="s">
        <v>290</v>
      </c>
    </row>
    <row r="262" spans="1:13" hidden="1">
      <c r="A262">
        <v>1331029</v>
      </c>
      <c r="B262">
        <v>501030102</v>
      </c>
      <c r="C262" t="s">
        <v>1040</v>
      </c>
      <c r="D262" t="s">
        <v>141</v>
      </c>
      <c r="E262" t="s">
        <v>302</v>
      </c>
      <c r="F262" t="s">
        <v>661</v>
      </c>
      <c r="G262" t="s">
        <v>352</v>
      </c>
      <c r="H262" t="s">
        <v>352</v>
      </c>
      <c r="I262" s="145" t="s">
        <v>1041</v>
      </c>
      <c r="J262" s="145"/>
      <c r="K262" t="s">
        <v>340</v>
      </c>
      <c r="L262" s="145">
        <v>45607.521504629629</v>
      </c>
      <c r="M262" t="s">
        <v>290</v>
      </c>
    </row>
    <row r="263" spans="1:13" hidden="1">
      <c r="A263">
        <v>1331031</v>
      </c>
      <c r="B263">
        <v>502010101</v>
      </c>
      <c r="C263" t="s">
        <v>1042</v>
      </c>
      <c r="D263" t="s">
        <v>142</v>
      </c>
      <c r="E263" t="s">
        <v>302</v>
      </c>
      <c r="F263" t="s">
        <v>661</v>
      </c>
      <c r="G263" t="s">
        <v>352</v>
      </c>
      <c r="H263" t="s">
        <v>766</v>
      </c>
      <c r="I263" s="145" t="s">
        <v>1043</v>
      </c>
      <c r="J263" s="145"/>
      <c r="K263" t="s">
        <v>340</v>
      </c>
      <c r="L263" s="145">
        <v>45607.521504629629</v>
      </c>
      <c r="M263" t="s">
        <v>290</v>
      </c>
    </row>
    <row r="264" spans="1:13" hidden="1">
      <c r="A264">
        <v>1331033</v>
      </c>
      <c r="B264">
        <v>502010102</v>
      </c>
      <c r="C264" t="s">
        <v>1044</v>
      </c>
      <c r="D264" t="s">
        <v>142</v>
      </c>
      <c r="E264" t="s">
        <v>302</v>
      </c>
      <c r="F264" t="s">
        <v>661</v>
      </c>
      <c r="G264" t="s">
        <v>1045</v>
      </c>
      <c r="H264" t="s">
        <v>1045</v>
      </c>
      <c r="I264" s="145" t="s">
        <v>1046</v>
      </c>
      <c r="J264" s="145"/>
      <c r="K264" t="s">
        <v>317</v>
      </c>
      <c r="L264" s="145">
        <v>45607.521504629629</v>
      </c>
      <c r="M264" t="s">
        <v>290</v>
      </c>
    </row>
    <row r="265" spans="1:13" hidden="1">
      <c r="A265">
        <v>1331035</v>
      </c>
      <c r="B265">
        <v>502010103</v>
      </c>
      <c r="C265" t="s">
        <v>1047</v>
      </c>
      <c r="D265" t="s">
        <v>142</v>
      </c>
      <c r="E265" t="s">
        <v>302</v>
      </c>
      <c r="F265" t="s">
        <v>661</v>
      </c>
      <c r="G265" t="s">
        <v>352</v>
      </c>
      <c r="H265" t="s">
        <v>352</v>
      </c>
      <c r="I265" s="145" t="s">
        <v>1048</v>
      </c>
      <c r="J265" s="145"/>
      <c r="K265" t="s">
        <v>340</v>
      </c>
      <c r="L265" s="145">
        <v>45607.521504629629</v>
      </c>
      <c r="M265" t="s">
        <v>290</v>
      </c>
    </row>
    <row r="266" spans="1:13" hidden="1">
      <c r="A266">
        <v>1331037</v>
      </c>
      <c r="B266">
        <v>502010104</v>
      </c>
      <c r="C266" t="s">
        <v>1049</v>
      </c>
      <c r="D266" t="s">
        <v>142</v>
      </c>
      <c r="E266" t="s">
        <v>302</v>
      </c>
      <c r="F266" t="s">
        <v>661</v>
      </c>
      <c r="G266" t="s">
        <v>352</v>
      </c>
      <c r="H266" t="s">
        <v>352</v>
      </c>
      <c r="I266" s="145" t="s">
        <v>352</v>
      </c>
      <c r="J266" s="145"/>
      <c r="K266" t="s">
        <v>340</v>
      </c>
      <c r="L266" s="145">
        <v>45607.521504629629</v>
      </c>
      <c r="M266" t="s">
        <v>290</v>
      </c>
    </row>
    <row r="267" spans="1:13" hidden="1">
      <c r="A267">
        <v>1331039</v>
      </c>
      <c r="B267">
        <v>503010101</v>
      </c>
      <c r="C267" t="s">
        <v>1050</v>
      </c>
      <c r="D267" t="s">
        <v>143</v>
      </c>
      <c r="E267" t="s">
        <v>302</v>
      </c>
      <c r="F267" t="s">
        <v>661</v>
      </c>
      <c r="G267" t="s">
        <v>352</v>
      </c>
      <c r="H267" t="s">
        <v>352</v>
      </c>
      <c r="I267" s="145" t="s">
        <v>908</v>
      </c>
      <c r="J267" s="145"/>
      <c r="K267" t="s">
        <v>340</v>
      </c>
      <c r="L267" s="145">
        <v>45607.521504629629</v>
      </c>
      <c r="M267" t="s">
        <v>290</v>
      </c>
    </row>
    <row r="268" spans="1:13" hidden="1">
      <c r="A268">
        <v>1331041</v>
      </c>
      <c r="B268">
        <v>503010102</v>
      </c>
      <c r="C268" t="s">
        <v>1051</v>
      </c>
      <c r="D268" t="s">
        <v>143</v>
      </c>
      <c r="E268" t="s">
        <v>302</v>
      </c>
      <c r="F268" t="s">
        <v>661</v>
      </c>
      <c r="G268" t="s">
        <v>1052</v>
      </c>
      <c r="H268" t="s">
        <v>1052</v>
      </c>
      <c r="I268" s="145" t="s">
        <v>1053</v>
      </c>
      <c r="J268" s="145"/>
      <c r="K268" t="s">
        <v>340</v>
      </c>
      <c r="L268" s="145">
        <v>45607.521504629629</v>
      </c>
      <c r="M268" t="s">
        <v>290</v>
      </c>
    </row>
    <row r="269" spans="1:13" hidden="1">
      <c r="A269">
        <v>1331043</v>
      </c>
      <c r="B269">
        <v>503010103</v>
      </c>
      <c r="C269" t="s">
        <v>1054</v>
      </c>
      <c r="D269" t="s">
        <v>143</v>
      </c>
      <c r="E269" t="s">
        <v>302</v>
      </c>
      <c r="F269" t="s">
        <v>661</v>
      </c>
      <c r="G269" t="s">
        <v>1055</v>
      </c>
      <c r="H269" t="s">
        <v>1055</v>
      </c>
      <c r="I269" s="145" t="s">
        <v>1056</v>
      </c>
      <c r="J269" s="145"/>
      <c r="K269" t="s">
        <v>317</v>
      </c>
      <c r="L269" s="145">
        <v>45607.521504629629</v>
      </c>
      <c r="M269" t="s">
        <v>290</v>
      </c>
    </row>
    <row r="270" spans="1:13" hidden="1">
      <c r="A270">
        <v>1331045</v>
      </c>
      <c r="B270">
        <v>503020101</v>
      </c>
      <c r="C270" t="s">
        <v>1057</v>
      </c>
      <c r="D270" t="s">
        <v>145</v>
      </c>
      <c r="E270" t="s">
        <v>302</v>
      </c>
      <c r="F270" t="s">
        <v>661</v>
      </c>
      <c r="G270" t="s">
        <v>352</v>
      </c>
      <c r="H270" t="s">
        <v>352</v>
      </c>
      <c r="I270" s="145" t="s">
        <v>1058</v>
      </c>
      <c r="J270" s="145"/>
      <c r="K270" t="s">
        <v>340</v>
      </c>
      <c r="L270" s="145">
        <v>45607.521504629629</v>
      </c>
      <c r="M270" t="s">
        <v>290</v>
      </c>
    </row>
    <row r="271" spans="1:13" hidden="1">
      <c r="A271">
        <v>1331047</v>
      </c>
      <c r="B271">
        <v>503020102</v>
      </c>
      <c r="C271" t="s">
        <v>1059</v>
      </c>
      <c r="D271" t="s">
        <v>145</v>
      </c>
      <c r="E271" t="s">
        <v>302</v>
      </c>
      <c r="F271" t="s">
        <v>661</v>
      </c>
      <c r="G271" t="s">
        <v>352</v>
      </c>
      <c r="H271" t="s">
        <v>352</v>
      </c>
      <c r="I271" s="145" t="s">
        <v>352</v>
      </c>
      <c r="J271" s="145"/>
      <c r="K271" t="s">
        <v>340</v>
      </c>
      <c r="L271" s="145">
        <v>45607.521504629629</v>
      </c>
      <c r="M271" t="s">
        <v>290</v>
      </c>
    </row>
    <row r="272" spans="1:13" hidden="1">
      <c r="A272">
        <v>1331049</v>
      </c>
      <c r="B272">
        <v>503020103</v>
      </c>
      <c r="C272" t="s">
        <v>1060</v>
      </c>
      <c r="D272" t="s">
        <v>145</v>
      </c>
      <c r="E272" t="s">
        <v>302</v>
      </c>
      <c r="F272" t="s">
        <v>661</v>
      </c>
      <c r="G272" t="s">
        <v>352</v>
      </c>
      <c r="H272" t="s">
        <v>352</v>
      </c>
      <c r="I272" s="145" t="s">
        <v>1061</v>
      </c>
      <c r="J272" s="145"/>
      <c r="K272" t="s">
        <v>340</v>
      </c>
      <c r="L272" s="145">
        <v>45607.521504629629</v>
      </c>
      <c r="M272" t="s">
        <v>290</v>
      </c>
    </row>
    <row r="273" spans="1:13" hidden="1">
      <c r="A273">
        <v>1331051</v>
      </c>
      <c r="B273">
        <v>503020104</v>
      </c>
      <c r="C273" t="s">
        <v>1062</v>
      </c>
      <c r="D273" t="s">
        <v>145</v>
      </c>
      <c r="E273" t="s">
        <v>302</v>
      </c>
      <c r="F273" t="s">
        <v>661</v>
      </c>
      <c r="G273" t="s">
        <v>352</v>
      </c>
      <c r="H273" t="s">
        <v>352</v>
      </c>
      <c r="I273" s="145" t="s">
        <v>352</v>
      </c>
      <c r="J273" s="145"/>
      <c r="K273" t="s">
        <v>340</v>
      </c>
      <c r="L273" s="145">
        <v>45607.521504629629</v>
      </c>
      <c r="M273" t="s">
        <v>290</v>
      </c>
    </row>
    <row r="274" spans="1:13" hidden="1">
      <c r="A274">
        <v>1331053</v>
      </c>
      <c r="B274">
        <v>503020105</v>
      </c>
      <c r="C274" t="s">
        <v>1063</v>
      </c>
      <c r="D274" t="s">
        <v>145</v>
      </c>
      <c r="E274" t="s">
        <v>302</v>
      </c>
      <c r="F274" t="s">
        <v>661</v>
      </c>
      <c r="G274" t="s">
        <v>352</v>
      </c>
      <c r="H274" t="s">
        <v>352</v>
      </c>
      <c r="I274" s="145" t="s">
        <v>1064</v>
      </c>
      <c r="J274" s="145"/>
      <c r="K274" t="s">
        <v>340</v>
      </c>
      <c r="L274" s="145">
        <v>45607.521504629629</v>
      </c>
      <c r="M274" t="s">
        <v>290</v>
      </c>
    </row>
    <row r="275" spans="1:13" hidden="1">
      <c r="A275">
        <v>1331055</v>
      </c>
      <c r="B275">
        <v>503020106</v>
      </c>
      <c r="C275" t="s">
        <v>1065</v>
      </c>
      <c r="D275" t="s">
        <v>145</v>
      </c>
      <c r="E275" t="s">
        <v>302</v>
      </c>
      <c r="F275" t="s">
        <v>661</v>
      </c>
      <c r="G275" t="s">
        <v>352</v>
      </c>
      <c r="H275" t="s">
        <v>1066</v>
      </c>
      <c r="I275" s="145" t="s">
        <v>1067</v>
      </c>
      <c r="J275" s="145"/>
      <c r="K275" t="s">
        <v>340</v>
      </c>
      <c r="L275" s="145">
        <v>45607.521504629629</v>
      </c>
      <c r="M275" t="s">
        <v>290</v>
      </c>
    </row>
    <row r="276" spans="1:13" hidden="1">
      <c r="A276">
        <v>1331057</v>
      </c>
      <c r="B276">
        <v>503020107</v>
      </c>
      <c r="C276" t="s">
        <v>1068</v>
      </c>
      <c r="D276" t="s">
        <v>145</v>
      </c>
      <c r="E276" t="s">
        <v>302</v>
      </c>
      <c r="F276" t="s">
        <v>661</v>
      </c>
      <c r="G276" t="s">
        <v>352</v>
      </c>
      <c r="H276" t="s">
        <v>352</v>
      </c>
      <c r="I276" s="145" t="s">
        <v>352</v>
      </c>
      <c r="J276" s="145"/>
      <c r="K276" t="s">
        <v>340</v>
      </c>
      <c r="L276" s="145">
        <v>45607.521504629629</v>
      </c>
      <c r="M276" t="s">
        <v>290</v>
      </c>
    </row>
    <row r="277" spans="1:13" hidden="1">
      <c r="A277">
        <v>1331059</v>
      </c>
      <c r="B277">
        <v>503020108</v>
      </c>
      <c r="C277" t="s">
        <v>1069</v>
      </c>
      <c r="D277" t="s">
        <v>145</v>
      </c>
      <c r="E277" t="s">
        <v>302</v>
      </c>
      <c r="F277" t="s">
        <v>661</v>
      </c>
      <c r="G277" t="s">
        <v>1070</v>
      </c>
      <c r="H277" t="s">
        <v>1070</v>
      </c>
      <c r="I277" s="145" t="s">
        <v>1071</v>
      </c>
      <c r="J277" s="145"/>
      <c r="K277" t="s">
        <v>340</v>
      </c>
      <c r="L277" s="145">
        <v>45607.521504629629</v>
      </c>
      <c r="M277" t="s">
        <v>290</v>
      </c>
    </row>
    <row r="278" spans="1:13" hidden="1">
      <c r="A278">
        <v>1331061</v>
      </c>
      <c r="B278">
        <v>503030101</v>
      </c>
      <c r="C278" t="s">
        <v>1072</v>
      </c>
      <c r="D278" t="s">
        <v>146</v>
      </c>
      <c r="E278" t="s">
        <v>302</v>
      </c>
      <c r="F278" t="s">
        <v>661</v>
      </c>
      <c r="G278" t="s">
        <v>352</v>
      </c>
      <c r="H278" t="s">
        <v>352</v>
      </c>
      <c r="I278" s="145" t="s">
        <v>1073</v>
      </c>
      <c r="J278" s="145"/>
      <c r="K278" t="s">
        <v>340</v>
      </c>
      <c r="L278" s="145">
        <v>45607.521504629629</v>
      </c>
      <c r="M278" t="s">
        <v>290</v>
      </c>
    </row>
    <row r="279" spans="1:13" hidden="1">
      <c r="A279">
        <v>1331063</v>
      </c>
      <c r="B279">
        <v>503030102</v>
      </c>
      <c r="C279" t="s">
        <v>1074</v>
      </c>
      <c r="D279" t="s">
        <v>146</v>
      </c>
      <c r="E279" t="s">
        <v>302</v>
      </c>
      <c r="F279" t="s">
        <v>661</v>
      </c>
      <c r="G279" t="s">
        <v>352</v>
      </c>
      <c r="H279" t="s">
        <v>352</v>
      </c>
      <c r="I279" s="145" t="s">
        <v>355</v>
      </c>
      <c r="J279" s="145"/>
      <c r="K279" t="s">
        <v>340</v>
      </c>
      <c r="L279" s="145">
        <v>45607.521504629629</v>
      </c>
      <c r="M279" t="s">
        <v>290</v>
      </c>
    </row>
    <row r="280" spans="1:13" hidden="1">
      <c r="A280">
        <v>1331065</v>
      </c>
      <c r="B280">
        <v>504010101</v>
      </c>
      <c r="C280" t="s">
        <v>1075</v>
      </c>
      <c r="D280" t="s">
        <v>244</v>
      </c>
      <c r="E280" t="s">
        <v>302</v>
      </c>
      <c r="F280" t="s">
        <v>661</v>
      </c>
      <c r="G280" t="s">
        <v>352</v>
      </c>
      <c r="H280" t="s">
        <v>352</v>
      </c>
      <c r="I280" s="145" t="s">
        <v>1076</v>
      </c>
      <c r="J280" s="145"/>
      <c r="K280" t="s">
        <v>340</v>
      </c>
      <c r="L280" s="145">
        <v>45607.521504629629</v>
      </c>
      <c r="M280" t="s">
        <v>290</v>
      </c>
    </row>
    <row r="281" spans="1:13" hidden="1">
      <c r="A281">
        <v>1331067</v>
      </c>
      <c r="B281">
        <v>504010102</v>
      </c>
      <c r="C281" t="s">
        <v>1077</v>
      </c>
      <c r="D281" t="s">
        <v>244</v>
      </c>
      <c r="E281" t="s">
        <v>302</v>
      </c>
      <c r="F281" t="s">
        <v>661</v>
      </c>
      <c r="G281" t="s">
        <v>352</v>
      </c>
      <c r="H281" t="s">
        <v>352</v>
      </c>
      <c r="I281" s="145" t="s">
        <v>1078</v>
      </c>
      <c r="J281" s="145"/>
      <c r="K281" t="s">
        <v>340</v>
      </c>
      <c r="L281" s="145">
        <v>45607.521504629629</v>
      </c>
      <c r="M281" t="s">
        <v>290</v>
      </c>
    </row>
    <row r="282" spans="1:13" hidden="1">
      <c r="A282">
        <v>1331069</v>
      </c>
      <c r="B282">
        <v>504010103</v>
      </c>
      <c r="C282" t="s">
        <v>1079</v>
      </c>
      <c r="D282" t="s">
        <v>244</v>
      </c>
      <c r="E282" t="s">
        <v>302</v>
      </c>
      <c r="F282" t="s">
        <v>661</v>
      </c>
      <c r="G282" t="s">
        <v>352</v>
      </c>
      <c r="H282" t="s">
        <v>352</v>
      </c>
      <c r="I282" s="145" t="s">
        <v>352</v>
      </c>
      <c r="J282" s="145"/>
      <c r="K282" t="s">
        <v>340</v>
      </c>
      <c r="L282" s="145">
        <v>45607.521504629629</v>
      </c>
      <c r="M282" t="s">
        <v>290</v>
      </c>
    </row>
    <row r="283" spans="1:13" hidden="1">
      <c r="A283">
        <v>1331071</v>
      </c>
      <c r="B283">
        <v>504010104</v>
      </c>
      <c r="C283" t="s">
        <v>1080</v>
      </c>
      <c r="D283" t="s">
        <v>244</v>
      </c>
      <c r="E283" t="s">
        <v>302</v>
      </c>
      <c r="F283" t="s">
        <v>661</v>
      </c>
      <c r="G283" t="s">
        <v>352</v>
      </c>
      <c r="H283" t="s">
        <v>352</v>
      </c>
      <c r="I283" s="145" t="s">
        <v>1081</v>
      </c>
      <c r="J283" s="145"/>
      <c r="K283" t="s">
        <v>340</v>
      </c>
      <c r="L283" s="145">
        <v>45607.521504629629</v>
      </c>
      <c r="M283" t="s">
        <v>290</v>
      </c>
    </row>
    <row r="284" spans="1:13" hidden="1">
      <c r="A284">
        <v>1331073</v>
      </c>
      <c r="B284">
        <v>504010105</v>
      </c>
      <c r="C284" t="s">
        <v>1082</v>
      </c>
      <c r="D284" t="s">
        <v>244</v>
      </c>
      <c r="E284" t="s">
        <v>302</v>
      </c>
      <c r="F284" t="s">
        <v>661</v>
      </c>
      <c r="G284" t="s">
        <v>352</v>
      </c>
      <c r="H284" t="s">
        <v>352</v>
      </c>
      <c r="I284" s="145" t="s">
        <v>1083</v>
      </c>
      <c r="J284" s="145"/>
      <c r="K284" t="s">
        <v>340</v>
      </c>
      <c r="L284" s="145">
        <v>45607.521504629629</v>
      </c>
      <c r="M284" t="s">
        <v>290</v>
      </c>
    </row>
    <row r="285" spans="1:13" hidden="1">
      <c r="A285">
        <v>1331075</v>
      </c>
      <c r="B285">
        <v>504010106</v>
      </c>
      <c r="C285" t="s">
        <v>1084</v>
      </c>
      <c r="D285" t="s">
        <v>244</v>
      </c>
      <c r="E285" t="s">
        <v>302</v>
      </c>
      <c r="F285" t="s">
        <v>661</v>
      </c>
      <c r="G285" t="s">
        <v>352</v>
      </c>
      <c r="H285" t="s">
        <v>352</v>
      </c>
      <c r="I285" s="145" t="s">
        <v>352</v>
      </c>
      <c r="J285" s="145"/>
      <c r="K285" t="s">
        <v>340</v>
      </c>
      <c r="L285" s="145">
        <v>45607.521504629629</v>
      </c>
      <c r="M285" t="s">
        <v>290</v>
      </c>
    </row>
    <row r="286" spans="1:13" hidden="1">
      <c r="A286">
        <v>1331077</v>
      </c>
      <c r="B286">
        <v>504010107</v>
      </c>
      <c r="C286" t="s">
        <v>1085</v>
      </c>
      <c r="D286" t="s">
        <v>244</v>
      </c>
      <c r="E286" t="s">
        <v>302</v>
      </c>
      <c r="F286" t="s">
        <v>661</v>
      </c>
      <c r="G286" t="s">
        <v>352</v>
      </c>
      <c r="H286" t="s">
        <v>352</v>
      </c>
      <c r="I286" s="145" t="s">
        <v>1086</v>
      </c>
      <c r="J286" s="145"/>
      <c r="K286" t="s">
        <v>340</v>
      </c>
      <c r="L286" s="145">
        <v>45607.521504629629</v>
      </c>
      <c r="M286" t="s">
        <v>290</v>
      </c>
    </row>
    <row r="287" spans="1:13" hidden="1">
      <c r="A287">
        <v>1331079</v>
      </c>
      <c r="B287">
        <v>504010201</v>
      </c>
      <c r="C287" t="s">
        <v>1087</v>
      </c>
      <c r="D287" t="s">
        <v>245</v>
      </c>
      <c r="E287" t="s">
        <v>302</v>
      </c>
      <c r="F287" t="s">
        <v>661</v>
      </c>
      <c r="G287" t="s">
        <v>352</v>
      </c>
      <c r="H287" t="s">
        <v>1088</v>
      </c>
      <c r="I287" s="145" t="s">
        <v>352</v>
      </c>
      <c r="J287" s="145"/>
      <c r="K287" t="s">
        <v>340</v>
      </c>
      <c r="L287" s="145">
        <v>45607.521504629629</v>
      </c>
      <c r="M287" t="s">
        <v>290</v>
      </c>
    </row>
    <row r="288" spans="1:13" hidden="1">
      <c r="A288">
        <v>1331081</v>
      </c>
      <c r="B288">
        <v>504010202</v>
      </c>
      <c r="C288" t="s">
        <v>1089</v>
      </c>
      <c r="D288" t="s">
        <v>245</v>
      </c>
      <c r="E288" t="s">
        <v>302</v>
      </c>
      <c r="F288" t="s">
        <v>661</v>
      </c>
      <c r="G288" t="s">
        <v>352</v>
      </c>
      <c r="H288" t="s">
        <v>352</v>
      </c>
      <c r="I288" s="145" t="s">
        <v>352</v>
      </c>
      <c r="J288" s="145"/>
      <c r="K288" t="s">
        <v>340</v>
      </c>
      <c r="L288" s="145">
        <v>45607.521504629629</v>
      </c>
      <c r="M288" t="s">
        <v>290</v>
      </c>
    </row>
    <row r="289" spans="1:13" hidden="1">
      <c r="A289">
        <v>1331083</v>
      </c>
      <c r="B289">
        <v>504010203</v>
      </c>
      <c r="C289" t="s">
        <v>1090</v>
      </c>
      <c r="D289" t="s">
        <v>245</v>
      </c>
      <c r="E289" t="s">
        <v>302</v>
      </c>
      <c r="F289" t="s">
        <v>661</v>
      </c>
      <c r="G289" t="s">
        <v>352</v>
      </c>
      <c r="H289" t="s">
        <v>352</v>
      </c>
      <c r="I289" s="145" t="s">
        <v>352</v>
      </c>
      <c r="J289" s="145"/>
      <c r="K289" t="s">
        <v>340</v>
      </c>
      <c r="L289" s="145">
        <v>45607.521504629629</v>
      </c>
      <c r="M289" t="s">
        <v>290</v>
      </c>
    </row>
    <row r="290" spans="1:13" hidden="1">
      <c r="A290">
        <v>1331085</v>
      </c>
      <c r="B290">
        <v>504010204</v>
      </c>
      <c r="C290" t="s">
        <v>1091</v>
      </c>
      <c r="D290" t="s">
        <v>245</v>
      </c>
      <c r="E290" t="s">
        <v>302</v>
      </c>
      <c r="F290" t="s">
        <v>661</v>
      </c>
      <c r="G290" t="s">
        <v>352</v>
      </c>
      <c r="H290" t="s">
        <v>365</v>
      </c>
      <c r="I290" s="145" t="s">
        <v>1092</v>
      </c>
      <c r="J290" s="145"/>
      <c r="K290" t="s">
        <v>340</v>
      </c>
      <c r="L290" s="145">
        <v>45607.521504629629</v>
      </c>
      <c r="M290" t="s">
        <v>290</v>
      </c>
    </row>
    <row r="291" spans="1:13" hidden="1">
      <c r="A291">
        <v>1331087</v>
      </c>
      <c r="B291">
        <v>504010205</v>
      </c>
      <c r="C291" t="s">
        <v>1093</v>
      </c>
      <c r="D291" t="s">
        <v>245</v>
      </c>
      <c r="E291" t="s">
        <v>302</v>
      </c>
      <c r="F291" t="s">
        <v>661</v>
      </c>
      <c r="G291" t="s">
        <v>352</v>
      </c>
      <c r="H291" t="s">
        <v>352</v>
      </c>
      <c r="I291" s="145" t="s">
        <v>1094</v>
      </c>
      <c r="J291" s="145"/>
      <c r="K291" t="s">
        <v>340</v>
      </c>
      <c r="L291" s="145">
        <v>45607.521504629629</v>
      </c>
      <c r="M291" t="s">
        <v>290</v>
      </c>
    </row>
    <row r="292" spans="1:13" hidden="1">
      <c r="A292">
        <v>1331089</v>
      </c>
      <c r="B292">
        <v>504010206</v>
      </c>
      <c r="C292" t="s">
        <v>1095</v>
      </c>
      <c r="D292" t="s">
        <v>245</v>
      </c>
      <c r="E292" t="s">
        <v>302</v>
      </c>
      <c r="F292" t="s">
        <v>661</v>
      </c>
      <c r="G292" t="s">
        <v>352</v>
      </c>
      <c r="H292" t="s">
        <v>352</v>
      </c>
      <c r="I292" s="145" t="s">
        <v>1096</v>
      </c>
      <c r="J292" s="145"/>
      <c r="K292" t="s">
        <v>340</v>
      </c>
      <c r="L292" s="145">
        <v>45607.521504629629</v>
      </c>
      <c r="M292" t="s">
        <v>290</v>
      </c>
    </row>
    <row r="293" spans="1:13" hidden="1">
      <c r="A293">
        <v>1331091</v>
      </c>
      <c r="B293">
        <v>504010207</v>
      </c>
      <c r="C293" t="s">
        <v>1097</v>
      </c>
      <c r="D293" t="s">
        <v>245</v>
      </c>
      <c r="E293" t="s">
        <v>302</v>
      </c>
      <c r="F293" t="s">
        <v>661</v>
      </c>
      <c r="G293" t="s">
        <v>352</v>
      </c>
      <c r="H293" t="s">
        <v>352</v>
      </c>
      <c r="I293" s="145" t="s">
        <v>352</v>
      </c>
      <c r="J293" s="145"/>
      <c r="K293" t="s">
        <v>340</v>
      </c>
      <c r="L293" s="145">
        <v>45607.521504629629</v>
      </c>
      <c r="M293" t="s">
        <v>290</v>
      </c>
    </row>
    <row r="294" spans="1:13" hidden="1">
      <c r="A294">
        <v>1331093</v>
      </c>
      <c r="B294">
        <v>504010301</v>
      </c>
      <c r="C294" t="s">
        <v>1098</v>
      </c>
      <c r="D294" t="s">
        <v>292</v>
      </c>
      <c r="E294" t="s">
        <v>302</v>
      </c>
      <c r="F294" t="s">
        <v>661</v>
      </c>
      <c r="G294" t="s">
        <v>352</v>
      </c>
      <c r="H294" t="s">
        <v>352</v>
      </c>
      <c r="I294" s="145" t="s">
        <v>1099</v>
      </c>
      <c r="J294" s="145"/>
      <c r="K294" t="s">
        <v>340</v>
      </c>
      <c r="L294" s="145">
        <v>45607.521504629629</v>
      </c>
      <c r="M294" t="s">
        <v>290</v>
      </c>
    </row>
    <row r="295" spans="1:13" hidden="1">
      <c r="A295">
        <v>1331095</v>
      </c>
      <c r="B295">
        <v>504010302</v>
      </c>
      <c r="C295" t="s">
        <v>1100</v>
      </c>
      <c r="D295" t="s">
        <v>292</v>
      </c>
      <c r="E295" t="s">
        <v>302</v>
      </c>
      <c r="F295" t="s">
        <v>661</v>
      </c>
      <c r="G295" t="s">
        <v>352</v>
      </c>
      <c r="H295" t="s">
        <v>352</v>
      </c>
      <c r="I295" s="145" t="s">
        <v>1101</v>
      </c>
      <c r="J295" s="145"/>
      <c r="K295" t="s">
        <v>340</v>
      </c>
      <c r="L295" s="145">
        <v>45607.521504629629</v>
      </c>
      <c r="M295" t="s">
        <v>290</v>
      </c>
    </row>
    <row r="296" spans="1:13" hidden="1">
      <c r="A296">
        <v>1331097</v>
      </c>
      <c r="B296">
        <v>504010303</v>
      </c>
      <c r="C296" t="s">
        <v>1102</v>
      </c>
      <c r="D296" t="s">
        <v>292</v>
      </c>
      <c r="E296" t="s">
        <v>302</v>
      </c>
      <c r="F296" t="s">
        <v>661</v>
      </c>
      <c r="G296" t="s">
        <v>352</v>
      </c>
      <c r="H296" t="s">
        <v>352</v>
      </c>
      <c r="I296" s="145" t="s">
        <v>1103</v>
      </c>
      <c r="J296" s="145"/>
      <c r="K296" t="s">
        <v>340</v>
      </c>
      <c r="L296" s="145">
        <v>45607.521504629629</v>
      </c>
      <c r="M296" t="s">
        <v>290</v>
      </c>
    </row>
    <row r="297" spans="1:13" hidden="1">
      <c r="A297">
        <v>1331099</v>
      </c>
      <c r="B297">
        <v>504010304</v>
      </c>
      <c r="C297" t="s">
        <v>1104</v>
      </c>
      <c r="D297" t="s">
        <v>292</v>
      </c>
      <c r="E297" t="s">
        <v>302</v>
      </c>
      <c r="F297" t="s">
        <v>661</v>
      </c>
      <c r="G297" t="s">
        <v>352</v>
      </c>
      <c r="H297" t="s">
        <v>691</v>
      </c>
      <c r="I297" s="145" t="s">
        <v>691</v>
      </c>
      <c r="J297" s="145"/>
      <c r="K297" t="s">
        <v>340</v>
      </c>
      <c r="L297" s="145">
        <v>45607.521504629629</v>
      </c>
      <c r="M297" t="s">
        <v>290</v>
      </c>
    </row>
    <row r="298" spans="1:13" hidden="1">
      <c r="A298">
        <v>1331101</v>
      </c>
      <c r="B298">
        <v>504010306</v>
      </c>
      <c r="C298" t="s">
        <v>1105</v>
      </c>
      <c r="D298" t="s">
        <v>292</v>
      </c>
      <c r="E298" t="s">
        <v>302</v>
      </c>
      <c r="F298" t="s">
        <v>661</v>
      </c>
      <c r="G298" t="s">
        <v>352</v>
      </c>
      <c r="H298" t="s">
        <v>352</v>
      </c>
      <c r="I298" s="145" t="s">
        <v>352</v>
      </c>
      <c r="J298" s="145"/>
      <c r="K298" t="s">
        <v>340</v>
      </c>
      <c r="L298" s="145">
        <v>45607.521504629629</v>
      </c>
      <c r="M298" t="s">
        <v>290</v>
      </c>
    </row>
    <row r="299" spans="1:13" hidden="1">
      <c r="A299">
        <v>1331103</v>
      </c>
      <c r="B299">
        <v>504010307</v>
      </c>
      <c r="C299" t="s">
        <v>1106</v>
      </c>
      <c r="D299" t="s">
        <v>292</v>
      </c>
      <c r="E299" t="s">
        <v>302</v>
      </c>
      <c r="F299" t="s">
        <v>661</v>
      </c>
      <c r="G299" t="s">
        <v>352</v>
      </c>
      <c r="H299" t="s">
        <v>352</v>
      </c>
      <c r="I299" s="145" t="s">
        <v>1107</v>
      </c>
      <c r="J299" s="145"/>
      <c r="K299" t="s">
        <v>340</v>
      </c>
      <c r="L299" s="145">
        <v>45607.521504629629</v>
      </c>
      <c r="M299" t="s">
        <v>290</v>
      </c>
    </row>
    <row r="300" spans="1:13" hidden="1">
      <c r="A300">
        <v>1331105</v>
      </c>
      <c r="B300">
        <v>505010101</v>
      </c>
      <c r="C300" t="s">
        <v>1108</v>
      </c>
      <c r="D300" t="s">
        <v>148</v>
      </c>
      <c r="E300" t="s">
        <v>302</v>
      </c>
      <c r="F300" t="s">
        <v>661</v>
      </c>
      <c r="G300" t="s">
        <v>352</v>
      </c>
      <c r="H300" t="s">
        <v>352</v>
      </c>
      <c r="I300" s="145" t="s">
        <v>352</v>
      </c>
      <c r="J300" s="145"/>
      <c r="K300" t="s">
        <v>340</v>
      </c>
      <c r="L300" s="145">
        <v>45607.521504629629</v>
      </c>
      <c r="M300" t="s">
        <v>290</v>
      </c>
    </row>
    <row r="301" spans="1:13" hidden="1">
      <c r="A301">
        <v>1331107</v>
      </c>
      <c r="B301">
        <v>505010102</v>
      </c>
      <c r="C301" t="s">
        <v>1109</v>
      </c>
      <c r="D301" t="s">
        <v>148</v>
      </c>
      <c r="E301" t="s">
        <v>302</v>
      </c>
      <c r="F301" t="s">
        <v>661</v>
      </c>
      <c r="G301" t="s">
        <v>352</v>
      </c>
      <c r="H301" t="s">
        <v>1110</v>
      </c>
      <c r="I301" s="145" t="s">
        <v>1111</v>
      </c>
      <c r="J301" s="145"/>
      <c r="K301" t="s">
        <v>340</v>
      </c>
      <c r="L301" s="145">
        <v>45607.521504629629</v>
      </c>
      <c r="M301" t="s">
        <v>290</v>
      </c>
    </row>
    <row r="302" spans="1:13" hidden="1">
      <c r="A302">
        <v>1331109</v>
      </c>
      <c r="B302">
        <v>505010103</v>
      </c>
      <c r="C302" t="s">
        <v>1112</v>
      </c>
      <c r="D302" t="s">
        <v>148</v>
      </c>
      <c r="E302" t="s">
        <v>302</v>
      </c>
      <c r="F302" t="s">
        <v>661</v>
      </c>
      <c r="G302" t="s">
        <v>1081</v>
      </c>
      <c r="H302" t="s">
        <v>1081</v>
      </c>
      <c r="I302" s="145" t="s">
        <v>1113</v>
      </c>
      <c r="J302" s="145"/>
      <c r="K302" t="s">
        <v>317</v>
      </c>
      <c r="L302" s="145">
        <v>45607.521504629629</v>
      </c>
      <c r="M302" t="s">
        <v>290</v>
      </c>
    </row>
    <row r="303" spans="1:13" hidden="1">
      <c r="A303">
        <v>1331111</v>
      </c>
      <c r="B303">
        <v>505010104</v>
      </c>
      <c r="C303" t="s">
        <v>1114</v>
      </c>
      <c r="D303" t="s">
        <v>148</v>
      </c>
      <c r="E303" t="s">
        <v>302</v>
      </c>
      <c r="F303" t="s">
        <v>661</v>
      </c>
      <c r="G303" t="s">
        <v>352</v>
      </c>
      <c r="H303" t="s">
        <v>352</v>
      </c>
      <c r="I303" s="145" t="s">
        <v>1115</v>
      </c>
      <c r="J303" s="145"/>
      <c r="K303" t="s">
        <v>340</v>
      </c>
      <c r="L303" s="145">
        <v>45607.521504629629</v>
      </c>
      <c r="M303" t="s">
        <v>290</v>
      </c>
    </row>
    <row r="304" spans="1:13" hidden="1">
      <c r="A304">
        <v>1331113</v>
      </c>
      <c r="B304">
        <v>505020101</v>
      </c>
      <c r="C304" t="s">
        <v>1116</v>
      </c>
      <c r="D304" t="s">
        <v>150</v>
      </c>
      <c r="E304" t="s">
        <v>302</v>
      </c>
      <c r="F304" t="s">
        <v>661</v>
      </c>
      <c r="G304" t="s">
        <v>352</v>
      </c>
      <c r="H304" t="s">
        <v>352</v>
      </c>
      <c r="I304" s="145" t="s">
        <v>1117</v>
      </c>
      <c r="J304" s="145"/>
      <c r="K304" t="s">
        <v>340</v>
      </c>
      <c r="L304" s="145">
        <v>45607.521504629629</v>
      </c>
      <c r="M304" t="s">
        <v>290</v>
      </c>
    </row>
    <row r="305" spans="1:13" hidden="1">
      <c r="A305">
        <v>1331115</v>
      </c>
      <c r="B305">
        <v>505020102</v>
      </c>
      <c r="C305" t="s">
        <v>1118</v>
      </c>
      <c r="D305" t="s">
        <v>150</v>
      </c>
      <c r="E305" t="s">
        <v>302</v>
      </c>
      <c r="F305" t="s">
        <v>661</v>
      </c>
      <c r="G305" t="s">
        <v>352</v>
      </c>
      <c r="H305" t="s">
        <v>352</v>
      </c>
      <c r="I305" s="145" t="s">
        <v>1119</v>
      </c>
      <c r="J305" s="145"/>
      <c r="K305" t="s">
        <v>340</v>
      </c>
      <c r="L305" s="145">
        <v>45607.521504629629</v>
      </c>
      <c r="M305" t="s">
        <v>290</v>
      </c>
    </row>
    <row r="306" spans="1:13" hidden="1">
      <c r="A306">
        <v>1331117</v>
      </c>
      <c r="B306">
        <v>505020103</v>
      </c>
      <c r="C306" t="s">
        <v>1120</v>
      </c>
      <c r="D306" t="s">
        <v>150</v>
      </c>
      <c r="E306" t="s">
        <v>302</v>
      </c>
      <c r="F306" t="s">
        <v>661</v>
      </c>
      <c r="G306" t="s">
        <v>454</v>
      </c>
      <c r="H306" t="s">
        <v>1121</v>
      </c>
      <c r="I306" s="145" t="s">
        <v>1122</v>
      </c>
      <c r="J306" s="145"/>
      <c r="K306" t="s">
        <v>340</v>
      </c>
      <c r="L306" s="145">
        <v>45607.521504629629</v>
      </c>
      <c r="M306" t="s">
        <v>290</v>
      </c>
    </row>
    <row r="307" spans="1:13" hidden="1">
      <c r="A307">
        <v>1331119</v>
      </c>
      <c r="B307">
        <v>505020104</v>
      </c>
      <c r="C307" t="s">
        <v>1123</v>
      </c>
      <c r="D307" t="s">
        <v>150</v>
      </c>
      <c r="E307" t="s">
        <v>302</v>
      </c>
      <c r="F307" t="s">
        <v>661</v>
      </c>
      <c r="G307" t="s">
        <v>352</v>
      </c>
      <c r="H307" t="s">
        <v>352</v>
      </c>
      <c r="I307" s="145" t="s">
        <v>352</v>
      </c>
      <c r="J307" s="145"/>
      <c r="K307" t="s">
        <v>340</v>
      </c>
      <c r="L307" s="145">
        <v>45607.521504629629</v>
      </c>
      <c r="M307" t="s">
        <v>290</v>
      </c>
    </row>
    <row r="308" spans="1:13" hidden="1">
      <c r="A308">
        <v>1331121</v>
      </c>
      <c r="B308">
        <v>505020105</v>
      </c>
      <c r="C308" t="s">
        <v>1124</v>
      </c>
      <c r="D308" t="s">
        <v>150</v>
      </c>
      <c r="E308" t="s">
        <v>302</v>
      </c>
      <c r="F308" t="s">
        <v>661</v>
      </c>
      <c r="G308" t="s">
        <v>352</v>
      </c>
      <c r="H308" t="s">
        <v>718</v>
      </c>
      <c r="I308" s="145" t="s">
        <v>1101</v>
      </c>
      <c r="J308" s="145"/>
      <c r="K308" t="s">
        <v>340</v>
      </c>
      <c r="L308" s="145">
        <v>45607.521504629629</v>
      </c>
      <c r="M308" t="s">
        <v>290</v>
      </c>
    </row>
    <row r="309" spans="1:13" hidden="1">
      <c r="A309">
        <v>1331123</v>
      </c>
      <c r="B309">
        <v>505020106</v>
      </c>
      <c r="C309" t="s">
        <v>1125</v>
      </c>
      <c r="D309" t="s">
        <v>150</v>
      </c>
      <c r="E309" t="s">
        <v>302</v>
      </c>
      <c r="F309" t="s">
        <v>661</v>
      </c>
      <c r="G309" t="s">
        <v>352</v>
      </c>
      <c r="H309" t="s">
        <v>1126</v>
      </c>
      <c r="I309" s="145" t="s">
        <v>1127</v>
      </c>
      <c r="J309" s="145"/>
      <c r="K309" t="s">
        <v>340</v>
      </c>
      <c r="L309" s="145">
        <v>45607.521504629629</v>
      </c>
      <c r="M309" t="s">
        <v>290</v>
      </c>
    </row>
    <row r="310" spans="1:13" hidden="1">
      <c r="A310">
        <v>1331125</v>
      </c>
      <c r="B310">
        <v>505020107</v>
      </c>
      <c r="C310" t="s">
        <v>1128</v>
      </c>
      <c r="D310" t="s">
        <v>150</v>
      </c>
      <c r="E310" t="s">
        <v>302</v>
      </c>
      <c r="F310" t="s">
        <v>661</v>
      </c>
      <c r="G310" t="s">
        <v>352</v>
      </c>
      <c r="H310" t="s">
        <v>352</v>
      </c>
      <c r="I310" s="145" t="s">
        <v>1129</v>
      </c>
      <c r="J310" s="145"/>
      <c r="K310" t="s">
        <v>340</v>
      </c>
      <c r="L310" s="145">
        <v>45607.521504629629</v>
      </c>
      <c r="M310" t="s">
        <v>290</v>
      </c>
    </row>
    <row r="311" spans="1:13" hidden="1">
      <c r="A311">
        <v>1331127</v>
      </c>
      <c r="B311">
        <v>505020108</v>
      </c>
      <c r="C311" t="s">
        <v>1130</v>
      </c>
      <c r="D311" t="s">
        <v>150</v>
      </c>
      <c r="E311" t="s">
        <v>302</v>
      </c>
      <c r="F311" t="s">
        <v>661</v>
      </c>
      <c r="G311" t="s">
        <v>1131</v>
      </c>
      <c r="H311" t="s">
        <v>1131</v>
      </c>
      <c r="I311" s="145" t="s">
        <v>962</v>
      </c>
      <c r="J311" s="145"/>
      <c r="K311" t="s">
        <v>340</v>
      </c>
      <c r="L311" s="145">
        <v>45607.521504629629</v>
      </c>
      <c r="M311" t="s">
        <v>290</v>
      </c>
    </row>
    <row r="312" spans="1:13" hidden="1">
      <c r="A312">
        <v>1331129</v>
      </c>
      <c r="B312">
        <v>506010101</v>
      </c>
      <c r="C312" t="s">
        <v>1132</v>
      </c>
      <c r="D312" t="s">
        <v>151</v>
      </c>
      <c r="E312" t="s">
        <v>302</v>
      </c>
      <c r="F312" t="s">
        <v>661</v>
      </c>
      <c r="G312" t="s">
        <v>352</v>
      </c>
      <c r="H312" t="s">
        <v>352</v>
      </c>
      <c r="I312" s="145" t="s">
        <v>1133</v>
      </c>
      <c r="J312" s="145"/>
      <c r="K312" t="s">
        <v>340</v>
      </c>
      <c r="L312" s="145">
        <v>45607.521504629629</v>
      </c>
      <c r="M312" t="s">
        <v>290</v>
      </c>
    </row>
    <row r="313" spans="1:13" hidden="1">
      <c r="A313">
        <v>1331131</v>
      </c>
      <c r="B313">
        <v>506010102</v>
      </c>
      <c r="C313" t="s">
        <v>1134</v>
      </c>
      <c r="D313" t="s">
        <v>151</v>
      </c>
      <c r="E313" t="s">
        <v>302</v>
      </c>
      <c r="F313" t="s">
        <v>661</v>
      </c>
      <c r="G313" t="s">
        <v>352</v>
      </c>
      <c r="H313" t="s">
        <v>352</v>
      </c>
      <c r="I313" s="145" t="s">
        <v>1135</v>
      </c>
      <c r="J313" s="145"/>
      <c r="K313" t="s">
        <v>340</v>
      </c>
      <c r="L313" s="145">
        <v>45607.521504629629</v>
      </c>
      <c r="M313" t="s">
        <v>290</v>
      </c>
    </row>
    <row r="314" spans="1:13" hidden="1">
      <c r="A314">
        <v>1331133</v>
      </c>
      <c r="B314">
        <v>506010103</v>
      </c>
      <c r="C314" t="s">
        <v>1136</v>
      </c>
      <c r="D314" t="s">
        <v>151</v>
      </c>
      <c r="E314" t="s">
        <v>302</v>
      </c>
      <c r="F314" t="s">
        <v>661</v>
      </c>
      <c r="G314" t="s">
        <v>352</v>
      </c>
      <c r="H314" t="s">
        <v>1137</v>
      </c>
      <c r="I314" s="145" t="s">
        <v>352</v>
      </c>
      <c r="J314" s="145"/>
      <c r="K314" t="s">
        <v>340</v>
      </c>
      <c r="L314" s="145">
        <v>45607.521504629629</v>
      </c>
      <c r="M314" t="s">
        <v>290</v>
      </c>
    </row>
    <row r="315" spans="1:13" hidden="1">
      <c r="A315">
        <v>1331135</v>
      </c>
      <c r="B315">
        <v>506010104</v>
      </c>
      <c r="C315" t="s">
        <v>1138</v>
      </c>
      <c r="D315" t="s">
        <v>151</v>
      </c>
      <c r="E315" t="s">
        <v>302</v>
      </c>
      <c r="F315" t="s">
        <v>661</v>
      </c>
      <c r="G315" t="s">
        <v>352</v>
      </c>
      <c r="H315" t="s">
        <v>352</v>
      </c>
      <c r="I315" s="145" t="s">
        <v>352</v>
      </c>
      <c r="J315" s="145"/>
      <c r="K315" t="s">
        <v>340</v>
      </c>
      <c r="L315" s="145">
        <v>45607.521504629629</v>
      </c>
      <c r="M315" t="s">
        <v>290</v>
      </c>
    </row>
    <row r="316" spans="1:13" hidden="1">
      <c r="A316">
        <v>1331137</v>
      </c>
      <c r="B316">
        <v>506010105</v>
      </c>
      <c r="C316" t="s">
        <v>1139</v>
      </c>
      <c r="D316" t="s">
        <v>151</v>
      </c>
      <c r="E316" t="s">
        <v>302</v>
      </c>
      <c r="F316" t="s">
        <v>661</v>
      </c>
      <c r="G316" t="s">
        <v>352</v>
      </c>
      <c r="H316" t="s">
        <v>352</v>
      </c>
      <c r="I316" s="145" t="s">
        <v>352</v>
      </c>
      <c r="J316" s="145"/>
      <c r="K316" t="s">
        <v>340</v>
      </c>
      <c r="L316" s="145">
        <v>45607.521504629629</v>
      </c>
      <c r="M316" t="s">
        <v>290</v>
      </c>
    </row>
    <row r="317" spans="1:13" hidden="1">
      <c r="A317">
        <v>1331139</v>
      </c>
      <c r="B317">
        <v>506010106</v>
      </c>
      <c r="C317" t="s">
        <v>1140</v>
      </c>
      <c r="D317" t="s">
        <v>151</v>
      </c>
      <c r="E317" t="s">
        <v>302</v>
      </c>
      <c r="F317" t="s">
        <v>661</v>
      </c>
      <c r="G317" t="s">
        <v>352</v>
      </c>
      <c r="H317" t="s">
        <v>352</v>
      </c>
      <c r="I317" s="145" t="s">
        <v>352</v>
      </c>
      <c r="J317" s="145"/>
      <c r="K317" t="s">
        <v>340</v>
      </c>
      <c r="L317" s="145">
        <v>45607.521504629629</v>
      </c>
      <c r="M317" t="s">
        <v>290</v>
      </c>
    </row>
    <row r="318" spans="1:13" hidden="1">
      <c r="A318">
        <v>1331141</v>
      </c>
      <c r="B318">
        <v>506010107</v>
      </c>
      <c r="C318" t="s">
        <v>1141</v>
      </c>
      <c r="D318" t="s">
        <v>151</v>
      </c>
      <c r="E318" t="s">
        <v>302</v>
      </c>
      <c r="F318" t="s">
        <v>661</v>
      </c>
      <c r="G318" t="s">
        <v>352</v>
      </c>
      <c r="H318" t="s">
        <v>352</v>
      </c>
      <c r="I318" s="145" t="s">
        <v>352</v>
      </c>
      <c r="J318" s="145"/>
      <c r="K318" t="s">
        <v>340</v>
      </c>
      <c r="L318" s="145">
        <v>45607.521504629629</v>
      </c>
      <c r="M318" t="s">
        <v>290</v>
      </c>
    </row>
    <row r="319" spans="1:13" hidden="1">
      <c r="A319">
        <v>1331143</v>
      </c>
      <c r="B319">
        <v>506010108</v>
      </c>
      <c r="C319" t="s">
        <v>1142</v>
      </c>
      <c r="D319" t="s">
        <v>151</v>
      </c>
      <c r="E319" t="s">
        <v>302</v>
      </c>
      <c r="F319" t="s">
        <v>661</v>
      </c>
      <c r="G319" t="s">
        <v>1143</v>
      </c>
      <c r="H319" t="s">
        <v>1143</v>
      </c>
      <c r="I319" s="145" t="s">
        <v>1144</v>
      </c>
      <c r="J319" s="145"/>
      <c r="K319" t="s">
        <v>340</v>
      </c>
      <c r="L319" s="145">
        <v>45607.521504629629</v>
      </c>
      <c r="M319" t="s">
        <v>290</v>
      </c>
    </row>
    <row r="320" spans="1:13" hidden="1">
      <c r="A320">
        <v>1331145</v>
      </c>
      <c r="B320">
        <v>506010109</v>
      </c>
      <c r="C320" t="s">
        <v>1145</v>
      </c>
      <c r="D320" t="s">
        <v>151</v>
      </c>
      <c r="E320" t="s">
        <v>302</v>
      </c>
      <c r="F320" t="s">
        <v>661</v>
      </c>
      <c r="G320" t="s">
        <v>352</v>
      </c>
      <c r="H320" t="s">
        <v>352</v>
      </c>
      <c r="I320" s="145" t="s">
        <v>352</v>
      </c>
      <c r="J320" s="145"/>
      <c r="K320" t="s">
        <v>340</v>
      </c>
      <c r="L320" s="145">
        <v>45607.521504629629</v>
      </c>
      <c r="M320" t="s">
        <v>290</v>
      </c>
    </row>
    <row r="321" spans="1:13" hidden="1">
      <c r="A321">
        <v>1331147</v>
      </c>
      <c r="B321">
        <v>506020101</v>
      </c>
      <c r="C321" t="s">
        <v>1146</v>
      </c>
      <c r="D321" t="s">
        <v>246</v>
      </c>
      <c r="E321" t="s">
        <v>302</v>
      </c>
      <c r="F321" t="s">
        <v>661</v>
      </c>
      <c r="G321" t="s">
        <v>352</v>
      </c>
      <c r="H321" t="s">
        <v>352</v>
      </c>
      <c r="I321" s="145" t="s">
        <v>352</v>
      </c>
      <c r="J321" s="145"/>
      <c r="K321" t="s">
        <v>340</v>
      </c>
      <c r="L321" s="145">
        <v>45607.521504629629</v>
      </c>
      <c r="M321" t="s">
        <v>290</v>
      </c>
    </row>
    <row r="322" spans="1:13" hidden="1">
      <c r="A322">
        <v>1331149</v>
      </c>
      <c r="B322">
        <v>506020201</v>
      </c>
      <c r="C322" t="s">
        <v>1147</v>
      </c>
      <c r="D322" t="s">
        <v>247</v>
      </c>
      <c r="E322" t="s">
        <v>302</v>
      </c>
      <c r="F322" t="s">
        <v>661</v>
      </c>
      <c r="G322" t="s">
        <v>352</v>
      </c>
      <c r="H322" t="s">
        <v>352</v>
      </c>
      <c r="I322" s="145" t="s">
        <v>352</v>
      </c>
      <c r="J322" s="145"/>
      <c r="K322" t="s">
        <v>340</v>
      </c>
      <c r="L322" s="145">
        <v>45607.521504629629</v>
      </c>
      <c r="M322" t="s">
        <v>290</v>
      </c>
    </row>
    <row r="323" spans="1:13" hidden="1">
      <c r="A323">
        <v>1331151</v>
      </c>
      <c r="B323">
        <v>601010101</v>
      </c>
      <c r="C323" t="s">
        <v>1148</v>
      </c>
      <c r="D323" t="s">
        <v>154</v>
      </c>
      <c r="E323" t="s">
        <v>302</v>
      </c>
      <c r="F323" t="s">
        <v>661</v>
      </c>
      <c r="G323" t="s">
        <v>352</v>
      </c>
      <c r="H323" t="s">
        <v>352</v>
      </c>
      <c r="I323" s="145" t="s">
        <v>352</v>
      </c>
      <c r="J323" s="145"/>
      <c r="K323" t="s">
        <v>340</v>
      </c>
      <c r="L323" s="145">
        <v>45607.521504629629</v>
      </c>
      <c r="M323" t="s">
        <v>290</v>
      </c>
    </row>
    <row r="324" spans="1:13" hidden="1">
      <c r="A324">
        <v>1331153</v>
      </c>
      <c r="B324">
        <v>601010102</v>
      </c>
      <c r="C324" t="s">
        <v>1149</v>
      </c>
      <c r="D324" t="s">
        <v>154</v>
      </c>
      <c r="E324" t="s">
        <v>302</v>
      </c>
      <c r="F324" t="s">
        <v>661</v>
      </c>
      <c r="G324" t="s">
        <v>352</v>
      </c>
      <c r="H324" t="s">
        <v>352</v>
      </c>
      <c r="I324" s="145" t="s">
        <v>1150</v>
      </c>
      <c r="J324" s="145"/>
      <c r="K324" t="s">
        <v>340</v>
      </c>
      <c r="L324" s="145">
        <v>45607.521504629629</v>
      </c>
      <c r="M324" t="s">
        <v>290</v>
      </c>
    </row>
    <row r="325" spans="1:13" hidden="1">
      <c r="A325">
        <v>1331155</v>
      </c>
      <c r="B325">
        <v>601010103</v>
      </c>
      <c r="C325" t="s">
        <v>1151</v>
      </c>
      <c r="D325" t="s">
        <v>154</v>
      </c>
      <c r="E325" t="s">
        <v>302</v>
      </c>
      <c r="F325" t="s">
        <v>661</v>
      </c>
      <c r="G325" t="s">
        <v>1096</v>
      </c>
      <c r="H325" t="s">
        <v>1096</v>
      </c>
      <c r="I325" s="145" t="s">
        <v>1152</v>
      </c>
      <c r="J325" s="145"/>
      <c r="K325" t="s">
        <v>317</v>
      </c>
      <c r="L325" s="145">
        <v>45607.521504629629</v>
      </c>
      <c r="M325" t="s">
        <v>290</v>
      </c>
    </row>
    <row r="326" spans="1:13" hidden="1">
      <c r="A326">
        <v>1331157</v>
      </c>
      <c r="B326">
        <v>601010104</v>
      </c>
      <c r="C326" t="s">
        <v>1153</v>
      </c>
      <c r="D326" t="s">
        <v>154</v>
      </c>
      <c r="E326" t="s">
        <v>302</v>
      </c>
      <c r="F326" t="s">
        <v>661</v>
      </c>
      <c r="G326" t="s">
        <v>352</v>
      </c>
      <c r="H326" t="s">
        <v>352</v>
      </c>
      <c r="I326" s="145" t="s">
        <v>352</v>
      </c>
      <c r="J326" s="145"/>
      <c r="K326" t="s">
        <v>340</v>
      </c>
      <c r="L326" s="145">
        <v>45607.521504629629</v>
      </c>
      <c r="M326" t="s">
        <v>290</v>
      </c>
    </row>
    <row r="327" spans="1:13" hidden="1">
      <c r="A327">
        <v>1331159</v>
      </c>
      <c r="B327">
        <v>601010105</v>
      </c>
      <c r="C327" t="s">
        <v>1154</v>
      </c>
      <c r="D327" t="s">
        <v>154</v>
      </c>
      <c r="E327" t="s">
        <v>302</v>
      </c>
      <c r="F327" t="s">
        <v>661</v>
      </c>
      <c r="G327" t="s">
        <v>352</v>
      </c>
      <c r="H327" t="s">
        <v>1155</v>
      </c>
      <c r="I327" s="145" t="s">
        <v>352</v>
      </c>
      <c r="J327" s="145"/>
      <c r="K327" t="s">
        <v>340</v>
      </c>
      <c r="L327" s="145">
        <v>45607.521504629629</v>
      </c>
      <c r="M327" t="s">
        <v>290</v>
      </c>
    </row>
    <row r="328" spans="1:13" hidden="1">
      <c r="A328">
        <v>1331161</v>
      </c>
      <c r="B328">
        <v>601010106</v>
      </c>
      <c r="C328" t="s">
        <v>1156</v>
      </c>
      <c r="D328" t="s">
        <v>154</v>
      </c>
      <c r="E328" t="s">
        <v>302</v>
      </c>
      <c r="F328" t="s">
        <v>661</v>
      </c>
      <c r="G328" t="s">
        <v>352</v>
      </c>
      <c r="H328" t="s">
        <v>352</v>
      </c>
      <c r="I328" s="145" t="s">
        <v>352</v>
      </c>
      <c r="J328" s="145"/>
      <c r="K328" t="s">
        <v>340</v>
      </c>
      <c r="L328" s="145">
        <v>45607.521504629629</v>
      </c>
      <c r="M328" t="s">
        <v>290</v>
      </c>
    </row>
    <row r="329" spans="1:13" hidden="1">
      <c r="A329">
        <v>1331163</v>
      </c>
      <c r="B329">
        <v>601020101</v>
      </c>
      <c r="C329" t="s">
        <v>1157</v>
      </c>
      <c r="D329" t="s">
        <v>156</v>
      </c>
      <c r="E329" t="s">
        <v>302</v>
      </c>
      <c r="F329" t="s">
        <v>661</v>
      </c>
      <c r="G329" t="s">
        <v>352</v>
      </c>
      <c r="H329" t="s">
        <v>352</v>
      </c>
      <c r="I329" s="145" t="s">
        <v>1158</v>
      </c>
      <c r="J329" s="145"/>
      <c r="K329" t="s">
        <v>340</v>
      </c>
      <c r="L329" s="145">
        <v>45607.521504629629</v>
      </c>
      <c r="M329" t="s">
        <v>290</v>
      </c>
    </row>
    <row r="330" spans="1:13" hidden="1">
      <c r="A330">
        <v>1331165</v>
      </c>
      <c r="B330">
        <v>601020102</v>
      </c>
      <c r="C330" t="s">
        <v>1159</v>
      </c>
      <c r="D330" t="s">
        <v>156</v>
      </c>
      <c r="E330" t="s">
        <v>302</v>
      </c>
      <c r="F330" t="s">
        <v>661</v>
      </c>
      <c r="G330" t="s">
        <v>1160</v>
      </c>
      <c r="H330" t="s">
        <v>1160</v>
      </c>
      <c r="I330" s="145" t="s">
        <v>1161</v>
      </c>
      <c r="J330" s="145"/>
      <c r="K330" t="s">
        <v>340</v>
      </c>
      <c r="L330" s="145">
        <v>45607.521504629629</v>
      </c>
      <c r="M330" t="s">
        <v>290</v>
      </c>
    </row>
    <row r="331" spans="1:13" hidden="1">
      <c r="A331">
        <v>1331167</v>
      </c>
      <c r="B331">
        <v>601020103</v>
      </c>
      <c r="C331" t="s">
        <v>1162</v>
      </c>
      <c r="D331" t="s">
        <v>156</v>
      </c>
      <c r="E331" t="s">
        <v>302</v>
      </c>
      <c r="F331" t="s">
        <v>661</v>
      </c>
      <c r="G331" t="s">
        <v>1163</v>
      </c>
      <c r="H331" t="s">
        <v>1163</v>
      </c>
      <c r="I331" s="145" t="s">
        <v>547</v>
      </c>
      <c r="J331" s="145"/>
      <c r="K331" t="s">
        <v>317</v>
      </c>
      <c r="L331" s="145">
        <v>45607.521504629629</v>
      </c>
      <c r="M331" t="s">
        <v>290</v>
      </c>
    </row>
    <row r="332" spans="1:13" hidden="1">
      <c r="A332">
        <v>1331169</v>
      </c>
      <c r="B332">
        <v>601030101</v>
      </c>
      <c r="C332" t="s">
        <v>1164</v>
      </c>
      <c r="D332" t="s">
        <v>157</v>
      </c>
      <c r="E332" t="s">
        <v>302</v>
      </c>
      <c r="F332" t="s">
        <v>661</v>
      </c>
      <c r="G332" t="s">
        <v>352</v>
      </c>
      <c r="H332" t="s">
        <v>352</v>
      </c>
      <c r="I332" s="145" t="s">
        <v>352</v>
      </c>
      <c r="J332" s="145"/>
      <c r="K332" t="s">
        <v>340</v>
      </c>
      <c r="L332" s="145">
        <v>45607.521504629629</v>
      </c>
      <c r="M332" t="s">
        <v>290</v>
      </c>
    </row>
    <row r="333" spans="1:13" hidden="1">
      <c r="A333">
        <v>1331171</v>
      </c>
      <c r="B333">
        <v>602010101</v>
      </c>
      <c r="C333" t="s">
        <v>1165</v>
      </c>
      <c r="D333" t="s">
        <v>158</v>
      </c>
      <c r="E333" t="s">
        <v>302</v>
      </c>
      <c r="F333" t="s">
        <v>661</v>
      </c>
      <c r="G333" t="s">
        <v>352</v>
      </c>
      <c r="H333" t="s">
        <v>352</v>
      </c>
      <c r="I333" s="145" t="s">
        <v>352</v>
      </c>
      <c r="J333" s="145"/>
      <c r="K333" t="s">
        <v>340</v>
      </c>
      <c r="L333" s="145">
        <v>45607.521504629629</v>
      </c>
      <c r="M333" t="s">
        <v>290</v>
      </c>
    </row>
    <row r="334" spans="1:13" hidden="1">
      <c r="A334">
        <v>1331173</v>
      </c>
      <c r="B334">
        <v>602010102</v>
      </c>
      <c r="C334" t="s">
        <v>1166</v>
      </c>
      <c r="D334" t="s">
        <v>158</v>
      </c>
      <c r="E334" t="s">
        <v>302</v>
      </c>
      <c r="F334" t="s">
        <v>661</v>
      </c>
      <c r="G334" t="s">
        <v>352</v>
      </c>
      <c r="H334" t="s">
        <v>352</v>
      </c>
      <c r="I334" s="145" t="s">
        <v>352</v>
      </c>
      <c r="J334" s="145"/>
      <c r="K334" t="s">
        <v>340</v>
      </c>
      <c r="L334" s="145">
        <v>45607.521504629629</v>
      </c>
      <c r="M334" t="s">
        <v>290</v>
      </c>
    </row>
    <row r="335" spans="1:13" hidden="1">
      <c r="A335">
        <v>1331175</v>
      </c>
      <c r="B335">
        <v>602010103</v>
      </c>
      <c r="C335" t="s">
        <v>1167</v>
      </c>
      <c r="D335" t="s">
        <v>158</v>
      </c>
      <c r="E335" t="s">
        <v>302</v>
      </c>
      <c r="F335" t="s">
        <v>661</v>
      </c>
      <c r="G335" t="s">
        <v>352</v>
      </c>
      <c r="H335" t="s">
        <v>352</v>
      </c>
      <c r="I335" s="145" t="s">
        <v>352</v>
      </c>
      <c r="J335" s="145"/>
      <c r="K335" t="s">
        <v>340</v>
      </c>
      <c r="L335" s="145">
        <v>45607.521504629629</v>
      </c>
      <c r="M335" t="s">
        <v>290</v>
      </c>
    </row>
    <row r="336" spans="1:13" hidden="1">
      <c r="A336">
        <v>1331177</v>
      </c>
      <c r="B336">
        <v>602020101</v>
      </c>
      <c r="C336" t="s">
        <v>1168</v>
      </c>
      <c r="D336" t="s">
        <v>160</v>
      </c>
      <c r="E336" t="s">
        <v>302</v>
      </c>
      <c r="F336" t="s">
        <v>661</v>
      </c>
      <c r="G336" t="s">
        <v>352</v>
      </c>
      <c r="H336" t="s">
        <v>352</v>
      </c>
      <c r="I336" s="145" t="s">
        <v>352</v>
      </c>
      <c r="J336" s="145"/>
      <c r="K336" t="s">
        <v>340</v>
      </c>
      <c r="L336" s="145">
        <v>45607.521504629629</v>
      </c>
      <c r="M336" t="s">
        <v>290</v>
      </c>
    </row>
    <row r="337" spans="1:13" hidden="1">
      <c r="A337">
        <v>1331179</v>
      </c>
      <c r="B337">
        <v>602020102</v>
      </c>
      <c r="C337" t="s">
        <v>1169</v>
      </c>
      <c r="D337" t="s">
        <v>160</v>
      </c>
      <c r="E337" t="s">
        <v>302</v>
      </c>
      <c r="F337" t="s">
        <v>661</v>
      </c>
      <c r="G337" t="s">
        <v>352</v>
      </c>
      <c r="H337" t="s">
        <v>352</v>
      </c>
      <c r="I337" s="145" t="s">
        <v>352</v>
      </c>
      <c r="J337" s="145"/>
      <c r="K337" t="s">
        <v>340</v>
      </c>
      <c r="L337" s="145">
        <v>45607.521504629629</v>
      </c>
      <c r="M337" t="s">
        <v>290</v>
      </c>
    </row>
    <row r="338" spans="1:13" hidden="1">
      <c r="A338">
        <v>1331181</v>
      </c>
      <c r="B338">
        <v>602030101</v>
      </c>
      <c r="C338" t="s">
        <v>1170</v>
      </c>
      <c r="D338" t="s">
        <v>293</v>
      </c>
      <c r="E338" t="s">
        <v>302</v>
      </c>
      <c r="F338" t="s">
        <v>661</v>
      </c>
      <c r="G338" t="s">
        <v>352</v>
      </c>
      <c r="H338" t="s">
        <v>352</v>
      </c>
      <c r="I338" s="145" t="s">
        <v>352</v>
      </c>
      <c r="J338" s="145"/>
      <c r="K338" t="s">
        <v>340</v>
      </c>
      <c r="L338" s="145">
        <v>45607.521504629629</v>
      </c>
      <c r="M338" t="s">
        <v>290</v>
      </c>
    </row>
    <row r="339" spans="1:13" hidden="1">
      <c r="A339">
        <v>1331183</v>
      </c>
      <c r="B339">
        <v>602030102</v>
      </c>
      <c r="C339" t="s">
        <v>1171</v>
      </c>
      <c r="D339" t="s">
        <v>293</v>
      </c>
      <c r="E339" t="s">
        <v>302</v>
      </c>
      <c r="F339" t="s">
        <v>661</v>
      </c>
      <c r="G339" t="s">
        <v>352</v>
      </c>
      <c r="H339" t="s">
        <v>352</v>
      </c>
      <c r="I339" s="145" t="s">
        <v>352</v>
      </c>
      <c r="J339" s="145"/>
      <c r="K339" t="s">
        <v>340</v>
      </c>
      <c r="L339" s="145">
        <v>45607.521504629629</v>
      </c>
      <c r="M339" t="s">
        <v>290</v>
      </c>
    </row>
    <row r="340" spans="1:13" hidden="1">
      <c r="A340">
        <v>1331185</v>
      </c>
      <c r="B340">
        <v>602030103</v>
      </c>
      <c r="C340" t="s">
        <v>1172</v>
      </c>
      <c r="D340" t="s">
        <v>293</v>
      </c>
      <c r="E340" t="s">
        <v>302</v>
      </c>
      <c r="F340" t="s">
        <v>661</v>
      </c>
      <c r="G340" t="s">
        <v>352</v>
      </c>
      <c r="H340" t="s">
        <v>352</v>
      </c>
      <c r="I340" s="145" t="s">
        <v>352</v>
      </c>
      <c r="J340" s="145"/>
      <c r="K340" t="s">
        <v>340</v>
      </c>
      <c r="L340" s="145">
        <v>45607.521504629629</v>
      </c>
      <c r="M340" t="s">
        <v>290</v>
      </c>
    </row>
    <row r="341" spans="1:13" hidden="1">
      <c r="A341">
        <v>1331187</v>
      </c>
      <c r="B341">
        <v>602030104</v>
      </c>
      <c r="C341" t="s">
        <v>1173</v>
      </c>
      <c r="D341" t="s">
        <v>293</v>
      </c>
      <c r="E341" t="s">
        <v>302</v>
      </c>
      <c r="F341" t="s">
        <v>661</v>
      </c>
      <c r="G341" t="s">
        <v>352</v>
      </c>
      <c r="H341" t="s">
        <v>352</v>
      </c>
      <c r="I341" s="145" t="s">
        <v>352</v>
      </c>
      <c r="J341" s="145"/>
      <c r="K341" t="s">
        <v>340</v>
      </c>
      <c r="L341" s="145">
        <v>45607.521504629629</v>
      </c>
      <c r="M341" t="s">
        <v>290</v>
      </c>
    </row>
    <row r="342" spans="1:13" hidden="1">
      <c r="A342">
        <v>1331189</v>
      </c>
      <c r="B342">
        <v>602040201</v>
      </c>
      <c r="C342" t="s">
        <v>1174</v>
      </c>
      <c r="D342" t="s">
        <v>162</v>
      </c>
      <c r="E342" t="s">
        <v>302</v>
      </c>
      <c r="F342" t="s">
        <v>661</v>
      </c>
      <c r="G342" t="s">
        <v>352</v>
      </c>
      <c r="H342" t="s">
        <v>352</v>
      </c>
      <c r="I342" s="145" t="s">
        <v>1175</v>
      </c>
      <c r="J342" s="145"/>
      <c r="K342" t="s">
        <v>340</v>
      </c>
      <c r="L342" s="145">
        <v>45607.521504629629</v>
      </c>
      <c r="M342" t="s">
        <v>290</v>
      </c>
    </row>
    <row r="343" spans="1:13" hidden="1">
      <c r="A343">
        <v>1331191</v>
      </c>
      <c r="B343">
        <v>602040202</v>
      </c>
      <c r="C343" t="s">
        <v>1176</v>
      </c>
      <c r="D343" t="s">
        <v>162</v>
      </c>
      <c r="E343" t="s">
        <v>302</v>
      </c>
      <c r="F343" t="s">
        <v>661</v>
      </c>
      <c r="G343" t="s">
        <v>352</v>
      </c>
      <c r="H343" t="s">
        <v>352</v>
      </c>
      <c r="I343" s="145" t="s">
        <v>352</v>
      </c>
      <c r="J343" s="145"/>
      <c r="K343" t="s">
        <v>340</v>
      </c>
      <c r="L343" s="145">
        <v>45607.521504629629</v>
      </c>
      <c r="M343" t="s">
        <v>290</v>
      </c>
    </row>
    <row r="344" spans="1:13" hidden="1">
      <c r="A344">
        <v>1331193</v>
      </c>
      <c r="B344">
        <v>603010101</v>
      </c>
      <c r="C344" t="s">
        <v>1177</v>
      </c>
      <c r="D344" t="s">
        <v>163</v>
      </c>
      <c r="E344" t="s">
        <v>302</v>
      </c>
      <c r="F344" t="s">
        <v>661</v>
      </c>
      <c r="G344" t="s">
        <v>352</v>
      </c>
      <c r="H344" t="s">
        <v>352</v>
      </c>
      <c r="I344" s="145" t="s">
        <v>352</v>
      </c>
      <c r="J344" s="145"/>
      <c r="K344" t="s">
        <v>340</v>
      </c>
      <c r="L344" s="145">
        <v>45607.521504629629</v>
      </c>
      <c r="M344" t="s">
        <v>290</v>
      </c>
    </row>
    <row r="345" spans="1:13" hidden="1">
      <c r="A345">
        <v>1331195</v>
      </c>
      <c r="B345">
        <v>603010102</v>
      </c>
      <c r="C345" t="s">
        <v>1178</v>
      </c>
      <c r="D345" t="s">
        <v>163</v>
      </c>
      <c r="E345" t="s">
        <v>302</v>
      </c>
      <c r="F345" t="s">
        <v>661</v>
      </c>
      <c r="G345" t="s">
        <v>352</v>
      </c>
      <c r="H345" t="s">
        <v>352</v>
      </c>
      <c r="I345" s="145" t="s">
        <v>352</v>
      </c>
      <c r="J345" s="145"/>
      <c r="K345" t="s">
        <v>340</v>
      </c>
      <c r="L345" s="145">
        <v>45607.521504629629</v>
      </c>
      <c r="M345" t="s">
        <v>290</v>
      </c>
    </row>
    <row r="346" spans="1:13" hidden="1">
      <c r="A346">
        <v>1331197</v>
      </c>
      <c r="B346">
        <v>603010103</v>
      </c>
      <c r="C346" t="s">
        <v>1179</v>
      </c>
      <c r="D346" t="s">
        <v>163</v>
      </c>
      <c r="E346" t="s">
        <v>302</v>
      </c>
      <c r="F346" t="s">
        <v>661</v>
      </c>
      <c r="G346" t="s">
        <v>352</v>
      </c>
      <c r="H346" t="s">
        <v>352</v>
      </c>
      <c r="I346" t="s">
        <v>352</v>
      </c>
      <c r="J346" s="145"/>
      <c r="K346" t="s">
        <v>340</v>
      </c>
      <c r="L346" s="145">
        <v>45607.521504629629</v>
      </c>
      <c r="M346" t="s">
        <v>290</v>
      </c>
    </row>
    <row r="347" spans="1:13" hidden="1">
      <c r="A347">
        <v>1331199</v>
      </c>
      <c r="B347">
        <v>701010101</v>
      </c>
      <c r="C347" t="s">
        <v>1180</v>
      </c>
      <c r="D347" t="s">
        <v>164</v>
      </c>
      <c r="E347" t="s">
        <v>302</v>
      </c>
      <c r="F347" t="s">
        <v>661</v>
      </c>
      <c r="G347" t="s">
        <v>352</v>
      </c>
      <c r="H347" t="s">
        <v>1181</v>
      </c>
      <c r="I347" t="s">
        <v>1181</v>
      </c>
      <c r="J347" s="145"/>
      <c r="K347" t="s">
        <v>340</v>
      </c>
      <c r="L347" s="145">
        <v>45607.521504629629</v>
      </c>
      <c r="M347" t="s">
        <v>290</v>
      </c>
    </row>
    <row r="348" spans="1:13" hidden="1">
      <c r="A348">
        <v>1331201</v>
      </c>
      <c r="B348">
        <v>701010102</v>
      </c>
      <c r="C348" t="s">
        <v>1182</v>
      </c>
      <c r="D348" t="s">
        <v>164</v>
      </c>
      <c r="E348" t="s">
        <v>302</v>
      </c>
      <c r="F348" t="s">
        <v>661</v>
      </c>
      <c r="G348" t="s">
        <v>352</v>
      </c>
      <c r="H348" t="s">
        <v>1183</v>
      </c>
      <c r="I348" t="s">
        <v>1183</v>
      </c>
      <c r="J348" s="145"/>
      <c r="K348" t="s">
        <v>340</v>
      </c>
      <c r="L348" s="145">
        <v>45607.521504629629</v>
      </c>
      <c r="M348" t="s">
        <v>290</v>
      </c>
    </row>
    <row r="349" spans="1:13" hidden="1">
      <c r="A349">
        <v>1331203</v>
      </c>
      <c r="B349">
        <v>701020101</v>
      </c>
      <c r="C349" t="s">
        <v>1184</v>
      </c>
      <c r="D349" t="s">
        <v>166</v>
      </c>
      <c r="E349" t="s">
        <v>302</v>
      </c>
      <c r="F349" t="s">
        <v>661</v>
      </c>
      <c r="G349" t="s">
        <v>352</v>
      </c>
      <c r="H349" t="s">
        <v>352</v>
      </c>
      <c r="I349" t="s">
        <v>352</v>
      </c>
      <c r="J349" s="145"/>
      <c r="K349" t="s">
        <v>340</v>
      </c>
      <c r="L349" s="145">
        <v>45607.521504629629</v>
      </c>
      <c r="M349" t="s">
        <v>290</v>
      </c>
    </row>
    <row r="350" spans="1:13" hidden="1">
      <c r="A350">
        <v>1331205</v>
      </c>
      <c r="B350">
        <v>701030101</v>
      </c>
      <c r="C350" t="s">
        <v>1185</v>
      </c>
      <c r="D350" t="s">
        <v>167</v>
      </c>
      <c r="E350" t="s">
        <v>302</v>
      </c>
      <c r="F350" t="s">
        <v>661</v>
      </c>
      <c r="G350" t="s">
        <v>352</v>
      </c>
      <c r="H350" t="s">
        <v>352</v>
      </c>
      <c r="I350" t="s">
        <v>352</v>
      </c>
      <c r="J350" s="145"/>
      <c r="K350" t="s">
        <v>340</v>
      </c>
      <c r="L350" s="145">
        <v>45607.521504629629</v>
      </c>
      <c r="M350" t="s">
        <v>290</v>
      </c>
    </row>
    <row r="351" spans="1:13" hidden="1">
      <c r="A351">
        <v>1331207</v>
      </c>
      <c r="B351">
        <v>702010101</v>
      </c>
      <c r="C351" t="s">
        <v>1186</v>
      </c>
      <c r="D351" t="s">
        <v>168</v>
      </c>
      <c r="E351" t="s">
        <v>302</v>
      </c>
      <c r="F351" t="s">
        <v>661</v>
      </c>
      <c r="G351" t="s">
        <v>352</v>
      </c>
      <c r="H351" t="s">
        <v>352</v>
      </c>
      <c r="I351" t="s">
        <v>1187</v>
      </c>
      <c r="J351" s="145"/>
      <c r="K351" t="s">
        <v>340</v>
      </c>
      <c r="L351" s="145">
        <v>45607.521504629629</v>
      </c>
      <c r="M351" t="s">
        <v>290</v>
      </c>
    </row>
    <row r="352" spans="1:13" hidden="1">
      <c r="A352">
        <v>1331209</v>
      </c>
      <c r="B352">
        <v>702010102</v>
      </c>
      <c r="C352" t="s">
        <v>1188</v>
      </c>
      <c r="D352" t="s">
        <v>168</v>
      </c>
      <c r="E352" t="s">
        <v>302</v>
      </c>
      <c r="F352" t="s">
        <v>661</v>
      </c>
      <c r="G352" t="s">
        <v>352</v>
      </c>
      <c r="H352" t="s">
        <v>352</v>
      </c>
      <c r="I352" s="145" t="s">
        <v>646</v>
      </c>
      <c r="J352" s="145"/>
      <c r="K352" t="s">
        <v>340</v>
      </c>
      <c r="L352" s="145">
        <v>45607.521504629629</v>
      </c>
      <c r="M352" t="s">
        <v>290</v>
      </c>
    </row>
    <row r="353" spans="1:13" hidden="1">
      <c r="A353">
        <v>1331211</v>
      </c>
      <c r="B353">
        <v>702010103</v>
      </c>
      <c r="C353" t="s">
        <v>1189</v>
      </c>
      <c r="D353" t="s">
        <v>168</v>
      </c>
      <c r="E353" t="s">
        <v>302</v>
      </c>
      <c r="F353" t="s">
        <v>661</v>
      </c>
      <c r="G353" t="s">
        <v>352</v>
      </c>
      <c r="H353" t="s">
        <v>352</v>
      </c>
      <c r="I353" s="145" t="s">
        <v>1190</v>
      </c>
      <c r="J353" s="145"/>
      <c r="K353" t="s">
        <v>340</v>
      </c>
      <c r="L353" s="145">
        <v>45607.521504629629</v>
      </c>
      <c r="M353" t="s">
        <v>290</v>
      </c>
    </row>
    <row r="354" spans="1:13" hidden="1">
      <c r="A354">
        <v>1331213</v>
      </c>
      <c r="B354">
        <v>702010104</v>
      </c>
      <c r="C354" t="s">
        <v>1191</v>
      </c>
      <c r="D354" t="s">
        <v>168</v>
      </c>
      <c r="E354" t="s">
        <v>302</v>
      </c>
      <c r="F354" t="s">
        <v>661</v>
      </c>
      <c r="G354" t="s">
        <v>352</v>
      </c>
      <c r="H354" t="s">
        <v>352</v>
      </c>
      <c r="I354" s="145" t="s">
        <v>1192</v>
      </c>
      <c r="J354" s="145"/>
      <c r="K354" t="s">
        <v>340</v>
      </c>
      <c r="L354" s="145">
        <v>45607.521504629629</v>
      </c>
      <c r="M354" t="s">
        <v>290</v>
      </c>
    </row>
    <row r="355" spans="1:13" hidden="1">
      <c r="A355">
        <v>1331215</v>
      </c>
      <c r="B355">
        <v>702010105</v>
      </c>
      <c r="C355" t="s">
        <v>1193</v>
      </c>
      <c r="D355" t="s">
        <v>168</v>
      </c>
      <c r="E355" t="s">
        <v>302</v>
      </c>
      <c r="F355" t="s">
        <v>661</v>
      </c>
      <c r="G355" t="s">
        <v>352</v>
      </c>
      <c r="H355" t="s">
        <v>352</v>
      </c>
      <c r="I355" s="145" t="s">
        <v>352</v>
      </c>
      <c r="J355" s="145"/>
      <c r="K355" t="s">
        <v>340</v>
      </c>
      <c r="L355" s="145">
        <v>45607.521504629629</v>
      </c>
      <c r="M355" t="s">
        <v>290</v>
      </c>
    </row>
    <row r="356" spans="1:13" hidden="1">
      <c r="A356">
        <v>1331217</v>
      </c>
      <c r="B356">
        <v>702010106</v>
      </c>
      <c r="C356" t="s">
        <v>1194</v>
      </c>
      <c r="D356" t="s">
        <v>168</v>
      </c>
      <c r="E356" t="s">
        <v>302</v>
      </c>
      <c r="F356" t="s">
        <v>661</v>
      </c>
      <c r="G356" t="s">
        <v>352</v>
      </c>
      <c r="H356" t="s">
        <v>352</v>
      </c>
      <c r="I356" s="145" t="s">
        <v>1195</v>
      </c>
      <c r="J356" s="145"/>
      <c r="K356" t="s">
        <v>340</v>
      </c>
      <c r="L356" s="145">
        <v>45607.521504629629</v>
      </c>
      <c r="M356" t="s">
        <v>290</v>
      </c>
    </row>
    <row r="357" spans="1:13" hidden="1">
      <c r="A357">
        <v>1331219</v>
      </c>
      <c r="B357">
        <v>702020101</v>
      </c>
      <c r="C357" t="s">
        <v>1196</v>
      </c>
      <c r="D357" t="s">
        <v>170</v>
      </c>
      <c r="E357" t="s">
        <v>302</v>
      </c>
      <c r="F357" t="s">
        <v>661</v>
      </c>
      <c r="G357" t="s">
        <v>352</v>
      </c>
      <c r="H357" t="s">
        <v>352</v>
      </c>
      <c r="I357" s="145" t="s">
        <v>1197</v>
      </c>
      <c r="J357" s="145"/>
      <c r="K357" t="s">
        <v>340</v>
      </c>
      <c r="L357" s="145">
        <v>45607.521504629629</v>
      </c>
      <c r="M357" t="s">
        <v>290</v>
      </c>
    </row>
    <row r="358" spans="1:13" hidden="1">
      <c r="A358">
        <v>1331221</v>
      </c>
      <c r="B358">
        <v>702020102</v>
      </c>
      <c r="C358" t="s">
        <v>1198</v>
      </c>
      <c r="D358" t="s">
        <v>170</v>
      </c>
      <c r="E358" t="s">
        <v>302</v>
      </c>
      <c r="F358" t="s">
        <v>661</v>
      </c>
      <c r="G358" t="s">
        <v>352</v>
      </c>
      <c r="H358" t="s">
        <v>352</v>
      </c>
      <c r="I358" s="145" t="s">
        <v>352</v>
      </c>
      <c r="J358" s="145"/>
      <c r="K358" t="s">
        <v>340</v>
      </c>
      <c r="L358" s="145">
        <v>45607.521504629629</v>
      </c>
      <c r="M358" t="s">
        <v>290</v>
      </c>
    </row>
    <row r="359" spans="1:13" hidden="1">
      <c r="A359">
        <v>1331223</v>
      </c>
      <c r="B359">
        <v>702020103</v>
      </c>
      <c r="C359" t="s">
        <v>1199</v>
      </c>
      <c r="D359" t="s">
        <v>170</v>
      </c>
      <c r="E359" t="s">
        <v>302</v>
      </c>
      <c r="F359" t="s">
        <v>661</v>
      </c>
      <c r="G359" t="s">
        <v>352</v>
      </c>
      <c r="H359" t="s">
        <v>352</v>
      </c>
      <c r="I359" s="145" t="s">
        <v>1200</v>
      </c>
      <c r="J359" s="145"/>
      <c r="K359" t="s">
        <v>340</v>
      </c>
      <c r="L359" s="145">
        <v>45607.521504629629</v>
      </c>
      <c r="M359" t="s">
        <v>290</v>
      </c>
    </row>
    <row r="360" spans="1:13" hidden="1">
      <c r="A360">
        <v>1331225</v>
      </c>
      <c r="B360">
        <v>702030101</v>
      </c>
      <c r="C360" t="s">
        <v>1201</v>
      </c>
      <c r="D360" t="s">
        <v>171</v>
      </c>
      <c r="E360" t="s">
        <v>302</v>
      </c>
      <c r="F360" t="s">
        <v>661</v>
      </c>
      <c r="G360" t="s">
        <v>352</v>
      </c>
      <c r="H360" t="s">
        <v>352</v>
      </c>
      <c r="I360" s="145" t="s">
        <v>352</v>
      </c>
      <c r="J360" s="145"/>
      <c r="K360" t="s">
        <v>340</v>
      </c>
      <c r="L360" s="145">
        <v>45607.521504629629</v>
      </c>
      <c r="M360" t="s">
        <v>290</v>
      </c>
    </row>
    <row r="361" spans="1:13" hidden="1">
      <c r="A361">
        <v>1331227</v>
      </c>
      <c r="B361">
        <v>702030102</v>
      </c>
      <c r="C361" t="s">
        <v>1202</v>
      </c>
      <c r="D361" t="s">
        <v>171</v>
      </c>
      <c r="E361" t="s">
        <v>302</v>
      </c>
      <c r="F361" t="s">
        <v>661</v>
      </c>
      <c r="G361" t="s">
        <v>352</v>
      </c>
      <c r="H361" t="s">
        <v>352</v>
      </c>
      <c r="I361" s="145" t="s">
        <v>1203</v>
      </c>
      <c r="J361" s="145"/>
      <c r="K361" t="s">
        <v>340</v>
      </c>
      <c r="L361" s="145">
        <v>45607.521504629629</v>
      </c>
      <c r="M361" t="s">
        <v>290</v>
      </c>
    </row>
    <row r="362" spans="1:13" hidden="1">
      <c r="A362">
        <v>1331229</v>
      </c>
      <c r="B362">
        <v>702030103</v>
      </c>
      <c r="C362" t="s">
        <v>1204</v>
      </c>
      <c r="D362" t="s">
        <v>171</v>
      </c>
      <c r="E362" t="s">
        <v>302</v>
      </c>
      <c r="F362" t="s">
        <v>661</v>
      </c>
      <c r="G362" t="s">
        <v>352</v>
      </c>
      <c r="H362" t="s">
        <v>352</v>
      </c>
      <c r="I362" s="145" t="s">
        <v>1205</v>
      </c>
      <c r="J362" s="145"/>
      <c r="K362" t="s">
        <v>340</v>
      </c>
      <c r="L362" s="145">
        <v>45607.521504629629</v>
      </c>
      <c r="M362" t="s">
        <v>290</v>
      </c>
    </row>
    <row r="363" spans="1:13" hidden="1">
      <c r="A363">
        <v>1331231</v>
      </c>
      <c r="B363">
        <v>702040101</v>
      </c>
      <c r="C363" t="s">
        <v>1206</v>
      </c>
      <c r="D363" t="s">
        <v>172</v>
      </c>
      <c r="E363" t="s">
        <v>302</v>
      </c>
      <c r="F363" t="s">
        <v>661</v>
      </c>
      <c r="G363" t="s">
        <v>352</v>
      </c>
      <c r="H363" t="s">
        <v>352</v>
      </c>
      <c r="I363" s="145" t="s">
        <v>352</v>
      </c>
      <c r="J363" s="145"/>
      <c r="K363" t="s">
        <v>340</v>
      </c>
      <c r="L363" s="145">
        <v>45607.521504629629</v>
      </c>
      <c r="M363" t="s">
        <v>290</v>
      </c>
    </row>
    <row r="364" spans="1:13" hidden="1">
      <c r="A364">
        <v>1331233</v>
      </c>
      <c r="B364">
        <v>702040102</v>
      </c>
      <c r="C364" t="s">
        <v>1207</v>
      </c>
      <c r="D364" t="s">
        <v>172</v>
      </c>
      <c r="E364" t="s">
        <v>302</v>
      </c>
      <c r="F364" t="s">
        <v>661</v>
      </c>
      <c r="G364" t="s">
        <v>352</v>
      </c>
      <c r="H364" t="s">
        <v>352</v>
      </c>
      <c r="I364" s="145" t="s">
        <v>352</v>
      </c>
      <c r="J364" s="145"/>
      <c r="K364" t="s">
        <v>340</v>
      </c>
      <c r="L364" s="145">
        <v>45607.521504629629</v>
      </c>
      <c r="M364" t="s">
        <v>290</v>
      </c>
    </row>
    <row r="365" spans="1:13" hidden="1">
      <c r="A365">
        <v>1331235</v>
      </c>
      <c r="B365">
        <v>702040104</v>
      </c>
      <c r="C365" t="s">
        <v>1208</v>
      </c>
      <c r="D365" t="s">
        <v>172</v>
      </c>
      <c r="E365" t="s">
        <v>302</v>
      </c>
      <c r="F365" t="s">
        <v>661</v>
      </c>
      <c r="G365" t="s">
        <v>352</v>
      </c>
      <c r="H365" t="s">
        <v>352</v>
      </c>
      <c r="I365" s="145" t="s">
        <v>352</v>
      </c>
      <c r="J365" s="145"/>
      <c r="K365" t="s">
        <v>340</v>
      </c>
      <c r="L365" s="145">
        <v>45607.521504629629</v>
      </c>
      <c r="M365" t="s">
        <v>290</v>
      </c>
    </row>
    <row r="366" spans="1:13" hidden="1">
      <c r="A366">
        <v>1331237</v>
      </c>
      <c r="B366">
        <v>703010101</v>
      </c>
      <c r="C366" t="s">
        <v>1209</v>
      </c>
      <c r="D366" t="s">
        <v>173</v>
      </c>
      <c r="E366" t="s">
        <v>302</v>
      </c>
      <c r="F366" t="s">
        <v>661</v>
      </c>
      <c r="G366" t="s">
        <v>352</v>
      </c>
      <c r="H366" t="s">
        <v>352</v>
      </c>
      <c r="I366" s="145" t="s">
        <v>352</v>
      </c>
      <c r="J366" s="145"/>
      <c r="K366" t="s">
        <v>340</v>
      </c>
      <c r="L366" s="145">
        <v>45607.521504629629</v>
      </c>
      <c r="M366" t="s">
        <v>290</v>
      </c>
    </row>
    <row r="367" spans="1:13" hidden="1">
      <c r="A367">
        <v>1331239</v>
      </c>
      <c r="B367">
        <v>703010102</v>
      </c>
      <c r="C367" t="s">
        <v>1210</v>
      </c>
      <c r="D367" t="s">
        <v>173</v>
      </c>
      <c r="E367" t="s">
        <v>302</v>
      </c>
      <c r="F367" t="s">
        <v>661</v>
      </c>
      <c r="G367" t="s">
        <v>352</v>
      </c>
      <c r="H367" t="s">
        <v>352</v>
      </c>
      <c r="I367" s="145" t="s">
        <v>352</v>
      </c>
      <c r="J367" s="145"/>
      <c r="K367" t="s">
        <v>340</v>
      </c>
      <c r="L367" s="145">
        <v>45607.521504629629</v>
      </c>
      <c r="M367" t="s">
        <v>290</v>
      </c>
    </row>
    <row r="368" spans="1:13" hidden="1">
      <c r="A368">
        <v>1331241</v>
      </c>
      <c r="B368">
        <v>703010103</v>
      </c>
      <c r="C368" t="s">
        <v>1211</v>
      </c>
      <c r="D368" t="s">
        <v>173</v>
      </c>
      <c r="E368" t="s">
        <v>302</v>
      </c>
      <c r="F368" t="s">
        <v>661</v>
      </c>
      <c r="G368" t="s">
        <v>352</v>
      </c>
      <c r="H368" t="s">
        <v>352</v>
      </c>
      <c r="I368" s="145" t="s">
        <v>352</v>
      </c>
      <c r="J368" s="145"/>
      <c r="K368" t="s">
        <v>340</v>
      </c>
      <c r="L368" s="145">
        <v>45607.521504629629</v>
      </c>
      <c r="M368" t="s">
        <v>290</v>
      </c>
    </row>
    <row r="369" spans="1:13" hidden="1">
      <c r="A369">
        <v>1331243</v>
      </c>
      <c r="B369">
        <v>703020101</v>
      </c>
      <c r="C369" t="s">
        <v>1212</v>
      </c>
      <c r="D369" t="s">
        <v>175</v>
      </c>
      <c r="E369" t="s">
        <v>302</v>
      </c>
      <c r="F369" t="s">
        <v>661</v>
      </c>
      <c r="G369" t="s">
        <v>352</v>
      </c>
      <c r="H369" t="s">
        <v>352</v>
      </c>
      <c r="I369" s="145" t="s">
        <v>352</v>
      </c>
      <c r="J369" s="145"/>
      <c r="K369" t="s">
        <v>340</v>
      </c>
      <c r="L369" s="145">
        <v>45607.521504629629</v>
      </c>
      <c r="M369" t="s">
        <v>290</v>
      </c>
    </row>
    <row r="370" spans="1:13" hidden="1">
      <c r="A370">
        <v>1331245</v>
      </c>
      <c r="B370">
        <v>703020102</v>
      </c>
      <c r="C370" t="s">
        <v>1213</v>
      </c>
      <c r="D370" t="s">
        <v>175</v>
      </c>
      <c r="E370" t="s">
        <v>302</v>
      </c>
      <c r="F370" t="s">
        <v>661</v>
      </c>
      <c r="G370" t="s">
        <v>352</v>
      </c>
      <c r="H370" t="s">
        <v>352</v>
      </c>
      <c r="I370" s="145" t="s">
        <v>352</v>
      </c>
      <c r="J370" s="145"/>
      <c r="K370" t="s">
        <v>340</v>
      </c>
      <c r="L370" s="145">
        <v>45607.521504629629</v>
      </c>
      <c r="M370" t="s">
        <v>290</v>
      </c>
    </row>
    <row r="371" spans="1:13" hidden="1">
      <c r="A371">
        <v>1331247</v>
      </c>
      <c r="B371">
        <v>703030101</v>
      </c>
      <c r="C371" t="s">
        <v>1214</v>
      </c>
      <c r="D371" t="s">
        <v>176</v>
      </c>
      <c r="E371" t="s">
        <v>302</v>
      </c>
      <c r="F371" t="s">
        <v>661</v>
      </c>
      <c r="G371" t="s">
        <v>352</v>
      </c>
      <c r="H371" t="s">
        <v>352</v>
      </c>
      <c r="I371" s="145" t="s">
        <v>352</v>
      </c>
      <c r="J371" s="145"/>
      <c r="K371" t="s">
        <v>340</v>
      </c>
      <c r="L371" s="145">
        <v>45607.521504629629</v>
      </c>
      <c r="M371" t="s">
        <v>290</v>
      </c>
    </row>
    <row r="372" spans="1:13" hidden="1">
      <c r="A372">
        <v>1331249</v>
      </c>
      <c r="B372">
        <v>703030102</v>
      </c>
      <c r="C372" t="s">
        <v>1215</v>
      </c>
      <c r="D372" t="s">
        <v>176</v>
      </c>
      <c r="E372" t="s">
        <v>302</v>
      </c>
      <c r="F372" t="s">
        <v>661</v>
      </c>
      <c r="G372" t="s">
        <v>352</v>
      </c>
      <c r="H372" t="s">
        <v>352</v>
      </c>
      <c r="I372" s="145" t="s">
        <v>352</v>
      </c>
      <c r="J372" s="145"/>
      <c r="K372" t="s">
        <v>340</v>
      </c>
      <c r="L372" s="145">
        <v>45607.521504629629</v>
      </c>
      <c r="M372" t="s">
        <v>290</v>
      </c>
    </row>
    <row r="373" spans="1:13" hidden="1">
      <c r="A373">
        <v>1331251</v>
      </c>
      <c r="B373">
        <v>801010101</v>
      </c>
      <c r="C373" t="s">
        <v>1216</v>
      </c>
      <c r="D373" t="s">
        <v>177</v>
      </c>
      <c r="E373" t="s">
        <v>302</v>
      </c>
      <c r="F373" t="s">
        <v>661</v>
      </c>
      <c r="G373" t="s">
        <v>352</v>
      </c>
      <c r="H373" t="s">
        <v>352</v>
      </c>
      <c r="I373" s="145" t="s">
        <v>352</v>
      </c>
      <c r="J373" s="145"/>
      <c r="K373" t="s">
        <v>340</v>
      </c>
      <c r="L373" s="145">
        <v>45607.521504629629</v>
      </c>
      <c r="M373" t="s">
        <v>290</v>
      </c>
    </row>
    <row r="374" spans="1:13" hidden="1">
      <c r="A374">
        <v>1331253</v>
      </c>
      <c r="B374">
        <v>801010102</v>
      </c>
      <c r="C374" t="s">
        <v>1217</v>
      </c>
      <c r="D374" t="s">
        <v>177</v>
      </c>
      <c r="E374" t="s">
        <v>302</v>
      </c>
      <c r="F374" t="s">
        <v>661</v>
      </c>
      <c r="G374" t="s">
        <v>352</v>
      </c>
      <c r="H374" t="s">
        <v>352</v>
      </c>
      <c r="I374" s="145" t="s">
        <v>352</v>
      </c>
      <c r="J374" s="145"/>
      <c r="K374" t="s">
        <v>340</v>
      </c>
      <c r="L374" s="145">
        <v>45607.521504629629</v>
      </c>
      <c r="M374" t="s">
        <v>290</v>
      </c>
    </row>
    <row r="375" spans="1:13" hidden="1">
      <c r="A375">
        <v>1331255</v>
      </c>
      <c r="B375">
        <v>802010101</v>
      </c>
      <c r="C375" t="s">
        <v>1218</v>
      </c>
      <c r="D375" t="s">
        <v>178</v>
      </c>
      <c r="E375" t="s">
        <v>302</v>
      </c>
      <c r="F375" t="s">
        <v>661</v>
      </c>
      <c r="G375" t="s">
        <v>352</v>
      </c>
      <c r="H375" t="s">
        <v>352</v>
      </c>
      <c r="I375" s="145" t="s">
        <v>1219</v>
      </c>
      <c r="J375" s="145"/>
      <c r="K375" t="s">
        <v>340</v>
      </c>
      <c r="L375" s="145">
        <v>45607.521504629629</v>
      </c>
      <c r="M375" t="s">
        <v>290</v>
      </c>
    </row>
    <row r="376" spans="1:13" hidden="1">
      <c r="A376">
        <v>1331257</v>
      </c>
      <c r="B376">
        <v>802010102</v>
      </c>
      <c r="C376" t="s">
        <v>1220</v>
      </c>
      <c r="D376" t="s">
        <v>178</v>
      </c>
      <c r="E376" t="s">
        <v>302</v>
      </c>
      <c r="F376" t="s">
        <v>661</v>
      </c>
      <c r="G376" t="s">
        <v>352</v>
      </c>
      <c r="H376" t="s">
        <v>352</v>
      </c>
      <c r="I376" s="145" t="s">
        <v>352</v>
      </c>
      <c r="J376" s="145"/>
      <c r="K376" t="s">
        <v>340</v>
      </c>
      <c r="L376" s="145">
        <v>45607.521504629629</v>
      </c>
      <c r="M376" t="s">
        <v>290</v>
      </c>
    </row>
    <row r="377" spans="1:13" hidden="1">
      <c r="A377">
        <v>1331259</v>
      </c>
      <c r="B377">
        <v>802010103</v>
      </c>
      <c r="C377" t="s">
        <v>1221</v>
      </c>
      <c r="D377" t="s">
        <v>178</v>
      </c>
      <c r="E377" t="s">
        <v>302</v>
      </c>
      <c r="F377" t="s">
        <v>661</v>
      </c>
      <c r="G377" t="s">
        <v>352</v>
      </c>
      <c r="H377" t="s">
        <v>352</v>
      </c>
      <c r="I377" s="145" t="s">
        <v>352</v>
      </c>
      <c r="J377" s="145"/>
      <c r="K377" t="s">
        <v>340</v>
      </c>
      <c r="L377" s="145">
        <v>45607.521504629629</v>
      </c>
      <c r="M377" t="s">
        <v>290</v>
      </c>
    </row>
    <row r="378" spans="1:13" hidden="1">
      <c r="A378">
        <v>1331261</v>
      </c>
      <c r="B378">
        <v>802010104</v>
      </c>
      <c r="C378" t="s">
        <v>1222</v>
      </c>
      <c r="D378" t="s">
        <v>178</v>
      </c>
      <c r="E378" t="s">
        <v>302</v>
      </c>
      <c r="F378" t="s">
        <v>661</v>
      </c>
      <c r="G378" t="s">
        <v>352</v>
      </c>
      <c r="H378" t="s">
        <v>352</v>
      </c>
      <c r="I378" s="145" t="s">
        <v>352</v>
      </c>
      <c r="J378" s="145"/>
      <c r="K378" t="s">
        <v>340</v>
      </c>
      <c r="L378" s="145">
        <v>45607.521504629629</v>
      </c>
      <c r="M378" t="s">
        <v>290</v>
      </c>
    </row>
    <row r="379" spans="1:13" hidden="1">
      <c r="A379">
        <v>1331263</v>
      </c>
      <c r="B379">
        <v>803020101</v>
      </c>
      <c r="C379" t="s">
        <v>1223</v>
      </c>
      <c r="D379" t="s">
        <v>179</v>
      </c>
      <c r="E379" t="s">
        <v>302</v>
      </c>
      <c r="F379" t="s">
        <v>661</v>
      </c>
      <c r="G379" t="s">
        <v>352</v>
      </c>
      <c r="H379" t="s">
        <v>352</v>
      </c>
      <c r="I379" s="145" t="s">
        <v>352</v>
      </c>
      <c r="J379" s="145"/>
      <c r="K379" t="s">
        <v>340</v>
      </c>
      <c r="L379" s="145">
        <v>45607.521504629629</v>
      </c>
      <c r="M379" t="s">
        <v>290</v>
      </c>
    </row>
    <row r="380" spans="1:13" hidden="1">
      <c r="A380">
        <v>1331265</v>
      </c>
      <c r="B380">
        <v>803020102</v>
      </c>
      <c r="C380" t="s">
        <v>1224</v>
      </c>
      <c r="D380" t="s">
        <v>179</v>
      </c>
      <c r="E380" t="s">
        <v>302</v>
      </c>
      <c r="F380" t="s">
        <v>661</v>
      </c>
      <c r="G380" t="s">
        <v>352</v>
      </c>
      <c r="H380" t="s">
        <v>352</v>
      </c>
      <c r="I380" s="145" t="s">
        <v>1225</v>
      </c>
      <c r="J380" s="145"/>
      <c r="K380" t="s">
        <v>340</v>
      </c>
      <c r="L380" s="145">
        <v>45607.521504629629</v>
      </c>
      <c r="M380" t="s">
        <v>290</v>
      </c>
    </row>
    <row r="381" spans="1:13" hidden="1">
      <c r="A381">
        <v>1331267</v>
      </c>
      <c r="B381">
        <v>803020103</v>
      </c>
      <c r="C381" t="s">
        <v>1226</v>
      </c>
      <c r="D381" t="s">
        <v>179</v>
      </c>
      <c r="E381" t="s">
        <v>302</v>
      </c>
      <c r="F381" t="s">
        <v>661</v>
      </c>
      <c r="G381" t="s">
        <v>352</v>
      </c>
      <c r="H381" t="s">
        <v>352</v>
      </c>
      <c r="I381" s="145" t="s">
        <v>352</v>
      </c>
      <c r="J381" s="145"/>
      <c r="K381" t="s">
        <v>340</v>
      </c>
      <c r="L381" s="145">
        <v>45607.521504629629</v>
      </c>
      <c r="M381" t="s">
        <v>290</v>
      </c>
    </row>
    <row r="382" spans="1:13" hidden="1">
      <c r="A382">
        <v>1331269</v>
      </c>
      <c r="B382">
        <v>803020104</v>
      </c>
      <c r="C382" t="s">
        <v>1227</v>
      </c>
      <c r="D382" t="s">
        <v>179</v>
      </c>
      <c r="E382" t="s">
        <v>302</v>
      </c>
      <c r="F382" t="s">
        <v>661</v>
      </c>
      <c r="G382" t="s">
        <v>352</v>
      </c>
      <c r="H382" t="s">
        <v>352</v>
      </c>
      <c r="I382" s="145" t="s">
        <v>352</v>
      </c>
      <c r="J382" s="145"/>
      <c r="K382" t="s">
        <v>340</v>
      </c>
      <c r="L382" s="145">
        <v>45607.521504629629</v>
      </c>
      <c r="M382" t="s">
        <v>290</v>
      </c>
    </row>
    <row r="383" spans="1:13" hidden="1">
      <c r="A383">
        <v>1331271</v>
      </c>
      <c r="B383">
        <v>803020105</v>
      </c>
      <c r="C383" t="s">
        <v>1228</v>
      </c>
      <c r="D383" t="s">
        <v>179</v>
      </c>
      <c r="E383" t="s">
        <v>302</v>
      </c>
      <c r="F383" t="s">
        <v>661</v>
      </c>
      <c r="G383" t="s">
        <v>352</v>
      </c>
      <c r="H383" t="s">
        <v>352</v>
      </c>
      <c r="I383" s="145" t="s">
        <v>352</v>
      </c>
      <c r="J383" s="145"/>
      <c r="K383" t="s">
        <v>340</v>
      </c>
      <c r="L383" s="145">
        <v>45607.521504629629</v>
      </c>
      <c r="M383" t="s">
        <v>290</v>
      </c>
    </row>
    <row r="384" spans="1:13" hidden="1">
      <c r="A384">
        <v>1331273</v>
      </c>
      <c r="B384">
        <v>803020106</v>
      </c>
      <c r="C384" t="s">
        <v>1229</v>
      </c>
      <c r="D384" t="s">
        <v>179</v>
      </c>
      <c r="E384" t="s">
        <v>302</v>
      </c>
      <c r="F384" t="s">
        <v>661</v>
      </c>
      <c r="G384" t="s">
        <v>352</v>
      </c>
      <c r="H384" t="s">
        <v>352</v>
      </c>
      <c r="I384" s="145" t="s">
        <v>352</v>
      </c>
      <c r="J384" s="145"/>
      <c r="K384" t="s">
        <v>340</v>
      </c>
      <c r="L384" s="145">
        <v>45607.521504629629</v>
      </c>
      <c r="M384" t="s">
        <v>290</v>
      </c>
    </row>
    <row r="385" spans="1:13" hidden="1">
      <c r="A385">
        <v>1331275</v>
      </c>
      <c r="B385">
        <v>901010101</v>
      </c>
      <c r="C385" t="s">
        <v>1230</v>
      </c>
      <c r="D385" t="s">
        <v>248</v>
      </c>
      <c r="E385" t="s">
        <v>302</v>
      </c>
      <c r="F385" t="s">
        <v>661</v>
      </c>
      <c r="G385" t="s">
        <v>352</v>
      </c>
      <c r="H385" t="s">
        <v>352</v>
      </c>
      <c r="I385" s="145" t="s">
        <v>1231</v>
      </c>
      <c r="J385" s="145"/>
      <c r="K385" t="s">
        <v>340</v>
      </c>
      <c r="L385" s="145">
        <v>45607.521504629629</v>
      </c>
      <c r="M385" t="s">
        <v>290</v>
      </c>
    </row>
    <row r="386" spans="1:13" hidden="1">
      <c r="A386">
        <v>1331277</v>
      </c>
      <c r="B386">
        <v>901010102</v>
      </c>
      <c r="C386" t="s">
        <v>1232</v>
      </c>
      <c r="D386" t="s">
        <v>248</v>
      </c>
      <c r="E386" t="s">
        <v>302</v>
      </c>
      <c r="F386" t="s">
        <v>661</v>
      </c>
      <c r="G386" t="s">
        <v>352</v>
      </c>
      <c r="H386" t="s">
        <v>352</v>
      </c>
      <c r="I386" s="145" t="s">
        <v>1233</v>
      </c>
      <c r="J386" s="145"/>
      <c r="K386" t="s">
        <v>340</v>
      </c>
      <c r="L386" s="145">
        <v>45607.521504629629</v>
      </c>
      <c r="M386" t="s">
        <v>290</v>
      </c>
    </row>
    <row r="387" spans="1:13" hidden="1">
      <c r="A387">
        <v>1331279</v>
      </c>
      <c r="B387">
        <v>901010103</v>
      </c>
      <c r="C387" t="s">
        <v>1234</v>
      </c>
      <c r="D387" t="s">
        <v>248</v>
      </c>
      <c r="E387" t="s">
        <v>302</v>
      </c>
      <c r="F387" t="s">
        <v>661</v>
      </c>
      <c r="G387" t="s">
        <v>352</v>
      </c>
      <c r="H387" t="s">
        <v>352</v>
      </c>
      <c r="I387" s="145" t="s">
        <v>1235</v>
      </c>
      <c r="J387" s="145"/>
      <c r="K387" t="s">
        <v>340</v>
      </c>
      <c r="L387" s="145">
        <v>45607.521504629629</v>
      </c>
      <c r="M387" t="s">
        <v>290</v>
      </c>
    </row>
    <row r="388" spans="1:13" hidden="1">
      <c r="A388">
        <v>1331281</v>
      </c>
      <c r="B388">
        <v>901010104</v>
      </c>
      <c r="C388" t="s">
        <v>1236</v>
      </c>
      <c r="D388" t="s">
        <v>248</v>
      </c>
      <c r="E388" t="s">
        <v>302</v>
      </c>
      <c r="F388" t="s">
        <v>661</v>
      </c>
      <c r="G388" t="s">
        <v>352</v>
      </c>
      <c r="H388" t="s">
        <v>352</v>
      </c>
      <c r="I388" s="145" t="s">
        <v>1237</v>
      </c>
      <c r="J388" s="145"/>
      <c r="K388" t="s">
        <v>340</v>
      </c>
      <c r="L388" s="145">
        <v>45607.521504629629</v>
      </c>
      <c r="M388" t="s">
        <v>290</v>
      </c>
    </row>
    <row r="389" spans="1:13" hidden="1">
      <c r="A389">
        <v>1331283</v>
      </c>
      <c r="B389">
        <v>901010105</v>
      </c>
      <c r="C389" t="s">
        <v>1238</v>
      </c>
      <c r="D389" t="s">
        <v>248</v>
      </c>
      <c r="E389" t="s">
        <v>302</v>
      </c>
      <c r="F389" t="s">
        <v>661</v>
      </c>
      <c r="G389" t="s">
        <v>352</v>
      </c>
      <c r="H389" t="s">
        <v>352</v>
      </c>
      <c r="I389" s="145" t="s">
        <v>352</v>
      </c>
      <c r="J389" s="145"/>
      <c r="K389" t="s">
        <v>340</v>
      </c>
      <c r="L389" s="145">
        <v>45607.521504629629</v>
      </c>
      <c r="M389" t="s">
        <v>290</v>
      </c>
    </row>
    <row r="390" spans="1:13" hidden="1">
      <c r="A390">
        <v>1331285</v>
      </c>
      <c r="B390">
        <v>901020101</v>
      </c>
      <c r="C390" t="s">
        <v>1239</v>
      </c>
      <c r="D390" t="s">
        <v>182</v>
      </c>
      <c r="E390" t="s">
        <v>302</v>
      </c>
      <c r="F390" t="s">
        <v>661</v>
      </c>
      <c r="G390" t="s">
        <v>352</v>
      </c>
      <c r="H390" t="s">
        <v>1240</v>
      </c>
      <c r="I390" s="145" t="s">
        <v>1241</v>
      </c>
      <c r="J390" s="145"/>
      <c r="K390" t="s">
        <v>340</v>
      </c>
      <c r="L390" s="145">
        <v>45607.521504629629</v>
      </c>
      <c r="M390" t="s">
        <v>290</v>
      </c>
    </row>
    <row r="391" spans="1:13" hidden="1">
      <c r="A391">
        <v>1331287</v>
      </c>
      <c r="B391">
        <v>901020102</v>
      </c>
      <c r="C391" t="s">
        <v>1242</v>
      </c>
      <c r="D391" t="s">
        <v>182</v>
      </c>
      <c r="E391" t="s">
        <v>302</v>
      </c>
      <c r="F391" t="s">
        <v>661</v>
      </c>
      <c r="G391" t="s">
        <v>352</v>
      </c>
      <c r="H391" t="s">
        <v>352</v>
      </c>
      <c r="I391" s="145" t="s">
        <v>352</v>
      </c>
      <c r="J391" s="145"/>
      <c r="K391" t="s">
        <v>340</v>
      </c>
      <c r="L391" s="145">
        <v>45607.521504629629</v>
      </c>
      <c r="M391" t="s">
        <v>290</v>
      </c>
    </row>
    <row r="392" spans="1:13" hidden="1">
      <c r="A392">
        <v>1331289</v>
      </c>
      <c r="B392">
        <v>901020103</v>
      </c>
      <c r="C392" t="s">
        <v>1243</v>
      </c>
      <c r="D392" t="s">
        <v>182</v>
      </c>
      <c r="E392" t="s">
        <v>302</v>
      </c>
      <c r="F392" t="s">
        <v>661</v>
      </c>
      <c r="G392" t="s">
        <v>352</v>
      </c>
      <c r="H392" t="s">
        <v>352</v>
      </c>
      <c r="I392" s="145" t="s">
        <v>352</v>
      </c>
      <c r="J392" s="145"/>
      <c r="K392" t="s">
        <v>340</v>
      </c>
      <c r="L392" s="145">
        <v>45607.521504629629</v>
      </c>
      <c r="M392" t="s">
        <v>290</v>
      </c>
    </row>
    <row r="393" spans="1:13" hidden="1">
      <c r="A393">
        <v>1331291</v>
      </c>
      <c r="B393">
        <v>901020104</v>
      </c>
      <c r="C393" t="s">
        <v>1244</v>
      </c>
      <c r="D393" t="s">
        <v>182</v>
      </c>
      <c r="E393" t="s">
        <v>302</v>
      </c>
      <c r="F393" t="s">
        <v>661</v>
      </c>
      <c r="G393" t="s">
        <v>352</v>
      </c>
      <c r="H393" t="s">
        <v>352</v>
      </c>
      <c r="I393" s="145" t="s">
        <v>352</v>
      </c>
      <c r="J393" s="145"/>
      <c r="K393" t="s">
        <v>340</v>
      </c>
      <c r="L393" s="145">
        <v>45607.521504629629</v>
      </c>
      <c r="M393" t="s">
        <v>290</v>
      </c>
    </row>
    <row r="394" spans="1:13" hidden="1">
      <c r="A394">
        <v>1331293</v>
      </c>
      <c r="B394">
        <v>901020105</v>
      </c>
      <c r="C394" t="s">
        <v>1245</v>
      </c>
      <c r="D394" t="s">
        <v>182</v>
      </c>
      <c r="E394" t="s">
        <v>302</v>
      </c>
      <c r="F394" t="s">
        <v>661</v>
      </c>
      <c r="G394" t="s">
        <v>352</v>
      </c>
      <c r="H394" t="s">
        <v>352</v>
      </c>
      <c r="I394" s="145" t="s">
        <v>1246</v>
      </c>
      <c r="J394" s="145"/>
      <c r="K394" t="s">
        <v>340</v>
      </c>
      <c r="L394" s="145">
        <v>45607.521504629629</v>
      </c>
      <c r="M394" t="s">
        <v>290</v>
      </c>
    </row>
    <row r="395" spans="1:13" hidden="1">
      <c r="A395">
        <v>1331295</v>
      </c>
      <c r="B395">
        <v>901030101</v>
      </c>
      <c r="C395" t="s">
        <v>1247</v>
      </c>
      <c r="D395" t="s">
        <v>183</v>
      </c>
      <c r="E395" t="s">
        <v>302</v>
      </c>
      <c r="F395" t="s">
        <v>661</v>
      </c>
      <c r="G395" t="s">
        <v>352</v>
      </c>
      <c r="H395" t="s">
        <v>352</v>
      </c>
      <c r="I395" s="145" t="s">
        <v>1248</v>
      </c>
      <c r="J395" s="145"/>
      <c r="K395" t="s">
        <v>340</v>
      </c>
      <c r="L395" s="145">
        <v>45607.521504629629</v>
      </c>
      <c r="M395" t="s">
        <v>290</v>
      </c>
    </row>
    <row r="396" spans="1:13" hidden="1">
      <c r="A396">
        <v>1331297</v>
      </c>
      <c r="B396">
        <v>901030102</v>
      </c>
      <c r="C396" t="s">
        <v>1249</v>
      </c>
      <c r="D396" t="s">
        <v>183</v>
      </c>
      <c r="E396" t="s">
        <v>302</v>
      </c>
      <c r="F396" t="s">
        <v>661</v>
      </c>
      <c r="G396" t="s">
        <v>352</v>
      </c>
      <c r="H396" t="s">
        <v>352</v>
      </c>
      <c r="I396" s="145" t="s">
        <v>1250</v>
      </c>
      <c r="J396" s="145"/>
      <c r="K396" t="s">
        <v>340</v>
      </c>
      <c r="L396" s="145">
        <v>45607.521504629629</v>
      </c>
      <c r="M396" t="s">
        <v>290</v>
      </c>
    </row>
    <row r="397" spans="1:13" hidden="1">
      <c r="A397">
        <v>1331299</v>
      </c>
      <c r="B397">
        <v>901030103</v>
      </c>
      <c r="C397" t="s">
        <v>1251</v>
      </c>
      <c r="D397" t="s">
        <v>183</v>
      </c>
      <c r="E397" t="s">
        <v>302</v>
      </c>
      <c r="F397" t="s">
        <v>661</v>
      </c>
      <c r="G397" t="s">
        <v>1252</v>
      </c>
      <c r="H397" t="s">
        <v>1252</v>
      </c>
      <c r="I397" s="145" t="s">
        <v>1253</v>
      </c>
      <c r="J397" s="145"/>
      <c r="K397" t="s">
        <v>317</v>
      </c>
      <c r="L397" s="145">
        <v>45607.521504629629</v>
      </c>
      <c r="M397" t="s">
        <v>290</v>
      </c>
    </row>
    <row r="398" spans="1:13" hidden="1">
      <c r="A398">
        <v>1331301</v>
      </c>
      <c r="B398">
        <v>901040101</v>
      </c>
      <c r="C398" t="s">
        <v>1254</v>
      </c>
      <c r="D398" t="s">
        <v>184</v>
      </c>
      <c r="E398" t="s">
        <v>302</v>
      </c>
      <c r="F398" t="s">
        <v>661</v>
      </c>
      <c r="G398" t="s">
        <v>352</v>
      </c>
      <c r="H398" t="s">
        <v>352</v>
      </c>
      <c r="I398" s="145" t="s">
        <v>352</v>
      </c>
      <c r="J398" s="145"/>
      <c r="K398" t="s">
        <v>340</v>
      </c>
      <c r="L398" s="145">
        <v>45607.521504629629</v>
      </c>
      <c r="M398" t="s">
        <v>290</v>
      </c>
    </row>
    <row r="399" spans="1:13" hidden="1">
      <c r="A399">
        <v>1331303</v>
      </c>
      <c r="B399">
        <v>901040102</v>
      </c>
      <c r="C399" t="s">
        <v>1255</v>
      </c>
      <c r="D399" t="s">
        <v>184</v>
      </c>
      <c r="E399" t="s">
        <v>302</v>
      </c>
      <c r="F399" t="s">
        <v>661</v>
      </c>
      <c r="G399" t="s">
        <v>352</v>
      </c>
      <c r="H399" t="s">
        <v>352</v>
      </c>
      <c r="I399" s="145" t="s">
        <v>352</v>
      </c>
      <c r="J399" s="145"/>
      <c r="K399" t="s">
        <v>340</v>
      </c>
      <c r="L399" s="145">
        <v>45607.521504629629</v>
      </c>
      <c r="M399" t="s">
        <v>290</v>
      </c>
    </row>
    <row r="400" spans="1:13" hidden="1">
      <c r="A400">
        <v>1331305</v>
      </c>
      <c r="B400">
        <v>901040103</v>
      </c>
      <c r="C400" t="s">
        <v>1256</v>
      </c>
      <c r="D400" t="s">
        <v>184</v>
      </c>
      <c r="E400" t="s">
        <v>302</v>
      </c>
      <c r="F400" t="s">
        <v>661</v>
      </c>
      <c r="G400" t="s">
        <v>352</v>
      </c>
      <c r="H400" t="s">
        <v>352</v>
      </c>
      <c r="I400" s="145" t="s">
        <v>352</v>
      </c>
      <c r="J400" s="145"/>
      <c r="K400" t="s">
        <v>340</v>
      </c>
      <c r="L400" s="145">
        <v>45607.521504629629</v>
      </c>
      <c r="M400" t="s">
        <v>290</v>
      </c>
    </row>
    <row r="401" spans="1:13" hidden="1">
      <c r="A401">
        <v>1331307</v>
      </c>
      <c r="B401">
        <v>901040104</v>
      </c>
      <c r="C401" t="s">
        <v>1257</v>
      </c>
      <c r="D401" t="s">
        <v>184</v>
      </c>
      <c r="E401" t="s">
        <v>302</v>
      </c>
      <c r="F401" t="s">
        <v>661</v>
      </c>
      <c r="G401" t="s">
        <v>352</v>
      </c>
      <c r="H401" t="s">
        <v>352</v>
      </c>
      <c r="I401" s="145" t="s">
        <v>1258</v>
      </c>
      <c r="J401" s="145"/>
      <c r="K401" t="s">
        <v>340</v>
      </c>
      <c r="L401" s="145">
        <v>45607.521504629629</v>
      </c>
      <c r="M401" t="s">
        <v>290</v>
      </c>
    </row>
    <row r="402" spans="1:13" hidden="1">
      <c r="A402">
        <v>1331309</v>
      </c>
      <c r="B402">
        <v>901040105</v>
      </c>
      <c r="C402" t="s">
        <v>1259</v>
      </c>
      <c r="D402" t="s">
        <v>184</v>
      </c>
      <c r="E402" t="s">
        <v>302</v>
      </c>
      <c r="F402" t="s">
        <v>661</v>
      </c>
      <c r="G402" t="s">
        <v>352</v>
      </c>
      <c r="H402" t="s">
        <v>352</v>
      </c>
      <c r="I402" s="145" t="s">
        <v>352</v>
      </c>
      <c r="J402" s="145"/>
      <c r="K402" t="s">
        <v>340</v>
      </c>
      <c r="L402" s="145">
        <v>45607.521504629629</v>
      </c>
      <c r="M402" t="s">
        <v>290</v>
      </c>
    </row>
    <row r="403" spans="1:13" hidden="1">
      <c r="A403">
        <v>1331311</v>
      </c>
      <c r="B403">
        <v>901050101</v>
      </c>
      <c r="C403" t="s">
        <v>1260</v>
      </c>
      <c r="D403" t="s">
        <v>185</v>
      </c>
      <c r="E403" t="s">
        <v>302</v>
      </c>
      <c r="F403" t="s">
        <v>661</v>
      </c>
      <c r="G403" t="s">
        <v>352</v>
      </c>
      <c r="H403" t="s">
        <v>352</v>
      </c>
      <c r="I403" s="145" t="s">
        <v>1261</v>
      </c>
      <c r="J403" s="145"/>
      <c r="K403" t="s">
        <v>340</v>
      </c>
      <c r="L403" s="145">
        <v>45607.521504629629</v>
      </c>
      <c r="M403" t="s">
        <v>290</v>
      </c>
    </row>
    <row r="404" spans="1:13" hidden="1">
      <c r="A404">
        <v>1331313</v>
      </c>
      <c r="B404">
        <v>901050102</v>
      </c>
      <c r="C404" t="s">
        <v>1262</v>
      </c>
      <c r="D404" t="s">
        <v>185</v>
      </c>
      <c r="E404" t="s">
        <v>302</v>
      </c>
      <c r="F404" t="s">
        <v>661</v>
      </c>
      <c r="G404" t="s">
        <v>352</v>
      </c>
      <c r="H404" t="s">
        <v>352</v>
      </c>
      <c r="I404" s="145" t="s">
        <v>352</v>
      </c>
      <c r="J404" s="145"/>
      <c r="K404" t="s">
        <v>340</v>
      </c>
      <c r="L404" s="145">
        <v>45607.521504629629</v>
      </c>
      <c r="M404" t="s">
        <v>290</v>
      </c>
    </row>
    <row r="405" spans="1:13" hidden="1">
      <c r="A405">
        <v>1331315</v>
      </c>
      <c r="B405">
        <v>902010101</v>
      </c>
      <c r="C405" t="s">
        <v>1263</v>
      </c>
      <c r="D405" t="s">
        <v>249</v>
      </c>
      <c r="E405" t="s">
        <v>302</v>
      </c>
      <c r="F405" t="s">
        <v>661</v>
      </c>
      <c r="G405" t="s">
        <v>352</v>
      </c>
      <c r="H405" t="s">
        <v>352</v>
      </c>
      <c r="I405" s="145" t="s">
        <v>1144</v>
      </c>
      <c r="J405" s="145"/>
      <c r="K405" t="s">
        <v>340</v>
      </c>
      <c r="L405" s="145">
        <v>45607.521504629629</v>
      </c>
      <c r="M405" t="s">
        <v>290</v>
      </c>
    </row>
    <row r="406" spans="1:13" hidden="1">
      <c r="A406">
        <v>1331317</v>
      </c>
      <c r="B406">
        <v>902010102</v>
      </c>
      <c r="C406" t="s">
        <v>1264</v>
      </c>
      <c r="D406" t="s">
        <v>249</v>
      </c>
      <c r="E406" t="s">
        <v>302</v>
      </c>
      <c r="F406" t="s">
        <v>661</v>
      </c>
      <c r="G406" t="s">
        <v>352</v>
      </c>
      <c r="H406" t="s">
        <v>352</v>
      </c>
      <c r="I406" s="145" t="s">
        <v>352</v>
      </c>
      <c r="J406" s="145"/>
      <c r="K406" t="s">
        <v>340</v>
      </c>
      <c r="L406" s="145">
        <v>45607.521504629629</v>
      </c>
      <c r="M406" t="s">
        <v>290</v>
      </c>
    </row>
    <row r="407" spans="1:13" hidden="1">
      <c r="A407">
        <v>1331319</v>
      </c>
      <c r="B407">
        <v>902010103</v>
      </c>
      <c r="C407" t="s">
        <v>1265</v>
      </c>
      <c r="D407" t="s">
        <v>249</v>
      </c>
      <c r="E407" t="s">
        <v>302</v>
      </c>
      <c r="F407" t="s">
        <v>661</v>
      </c>
      <c r="G407" t="s">
        <v>352</v>
      </c>
      <c r="H407" t="s">
        <v>1266</v>
      </c>
      <c r="I407" s="145" t="s">
        <v>1267</v>
      </c>
      <c r="J407" s="145"/>
      <c r="K407" t="s">
        <v>340</v>
      </c>
      <c r="L407" s="145">
        <v>45607.521504629629</v>
      </c>
      <c r="M407" t="s">
        <v>290</v>
      </c>
    </row>
    <row r="408" spans="1:13" hidden="1">
      <c r="A408">
        <v>1331321</v>
      </c>
      <c r="B408">
        <v>902010104</v>
      </c>
      <c r="C408" t="s">
        <v>1268</v>
      </c>
      <c r="D408" t="s">
        <v>249</v>
      </c>
      <c r="E408" t="s">
        <v>302</v>
      </c>
      <c r="F408" t="s">
        <v>661</v>
      </c>
      <c r="G408" t="s">
        <v>352</v>
      </c>
      <c r="H408" t="s">
        <v>1269</v>
      </c>
      <c r="I408" s="145" t="s">
        <v>1270</v>
      </c>
      <c r="J408" s="145"/>
      <c r="K408" t="s">
        <v>340</v>
      </c>
      <c r="L408" s="145">
        <v>45607.521504629629</v>
      </c>
      <c r="M408" t="s">
        <v>290</v>
      </c>
    </row>
    <row r="409" spans="1:13" hidden="1">
      <c r="A409">
        <v>1331323</v>
      </c>
      <c r="B409">
        <v>902020101</v>
      </c>
      <c r="C409" t="s">
        <v>1271</v>
      </c>
      <c r="D409" t="s">
        <v>188</v>
      </c>
      <c r="E409" t="s">
        <v>302</v>
      </c>
      <c r="F409" t="s">
        <v>661</v>
      </c>
      <c r="G409" t="s">
        <v>352</v>
      </c>
      <c r="H409" t="s">
        <v>1272</v>
      </c>
      <c r="I409" s="145" t="s">
        <v>1273</v>
      </c>
      <c r="J409" s="145"/>
      <c r="K409" t="s">
        <v>340</v>
      </c>
      <c r="L409" s="145">
        <v>45607.521504629629</v>
      </c>
      <c r="M409" t="s">
        <v>290</v>
      </c>
    </row>
    <row r="410" spans="1:13" hidden="1">
      <c r="A410">
        <v>1331325</v>
      </c>
      <c r="B410">
        <v>902020102</v>
      </c>
      <c r="C410" t="s">
        <v>1274</v>
      </c>
      <c r="D410" t="s">
        <v>188</v>
      </c>
      <c r="E410" t="s">
        <v>302</v>
      </c>
      <c r="F410" t="s">
        <v>661</v>
      </c>
      <c r="G410" t="s">
        <v>352</v>
      </c>
      <c r="H410" t="s">
        <v>352</v>
      </c>
      <c r="I410" s="145" t="s">
        <v>352</v>
      </c>
      <c r="J410" s="145"/>
      <c r="K410" t="s">
        <v>340</v>
      </c>
      <c r="L410" s="145">
        <v>45607.521504629629</v>
      </c>
      <c r="M410" t="s">
        <v>290</v>
      </c>
    </row>
    <row r="411" spans="1:13" hidden="1">
      <c r="A411">
        <v>1331327</v>
      </c>
      <c r="B411">
        <v>902020103</v>
      </c>
      <c r="C411" t="s">
        <v>1275</v>
      </c>
      <c r="D411" t="s">
        <v>188</v>
      </c>
      <c r="E411" t="s">
        <v>302</v>
      </c>
      <c r="F411" t="s">
        <v>661</v>
      </c>
      <c r="G411" t="s">
        <v>1276</v>
      </c>
      <c r="H411" t="s">
        <v>1276</v>
      </c>
      <c r="I411" s="145" t="s">
        <v>368</v>
      </c>
      <c r="J411" s="145"/>
      <c r="K411" t="s">
        <v>317</v>
      </c>
      <c r="L411" s="145">
        <v>45607.521504629629</v>
      </c>
      <c r="M411" t="s">
        <v>290</v>
      </c>
    </row>
    <row r="412" spans="1:13" hidden="1">
      <c r="A412">
        <v>1331329</v>
      </c>
      <c r="B412">
        <v>902020104</v>
      </c>
      <c r="C412" t="s">
        <v>1277</v>
      </c>
      <c r="D412" t="s">
        <v>188</v>
      </c>
      <c r="E412" t="s">
        <v>302</v>
      </c>
      <c r="F412" t="s">
        <v>661</v>
      </c>
      <c r="G412" t="s">
        <v>1278</v>
      </c>
      <c r="H412" t="s">
        <v>1278</v>
      </c>
      <c r="I412" s="145" t="s">
        <v>1279</v>
      </c>
      <c r="J412" s="145"/>
      <c r="K412" t="s">
        <v>317</v>
      </c>
      <c r="L412" s="145">
        <v>45607.521504629629</v>
      </c>
      <c r="M412" t="s">
        <v>290</v>
      </c>
    </row>
    <row r="413" spans="1:13" hidden="1">
      <c r="A413">
        <v>1331331</v>
      </c>
      <c r="B413">
        <v>903010101</v>
      </c>
      <c r="C413" t="s">
        <v>1280</v>
      </c>
      <c r="D413" t="s">
        <v>250</v>
      </c>
      <c r="E413" t="s">
        <v>302</v>
      </c>
      <c r="F413" t="s">
        <v>661</v>
      </c>
      <c r="G413" t="s">
        <v>352</v>
      </c>
      <c r="H413" t="s">
        <v>352</v>
      </c>
      <c r="I413" s="145" t="s">
        <v>352</v>
      </c>
      <c r="J413" s="145"/>
      <c r="K413" t="s">
        <v>340</v>
      </c>
      <c r="L413" s="145">
        <v>45607.521504629629</v>
      </c>
      <c r="M413" t="s">
        <v>290</v>
      </c>
    </row>
    <row r="414" spans="1:13" hidden="1">
      <c r="A414">
        <v>1331333</v>
      </c>
      <c r="B414">
        <v>903020101</v>
      </c>
      <c r="C414" t="s">
        <v>1281</v>
      </c>
      <c r="D414" t="s">
        <v>251</v>
      </c>
      <c r="E414" t="s">
        <v>302</v>
      </c>
      <c r="F414" t="s">
        <v>661</v>
      </c>
      <c r="G414" t="s">
        <v>352</v>
      </c>
      <c r="H414" t="s">
        <v>352</v>
      </c>
      <c r="I414" s="145" t="s">
        <v>352</v>
      </c>
      <c r="J414" s="145"/>
      <c r="K414" t="s">
        <v>340</v>
      </c>
      <c r="L414" s="145">
        <v>45607.521504629629</v>
      </c>
      <c r="M414" t="s">
        <v>290</v>
      </c>
    </row>
    <row r="415" spans="1:13" hidden="1">
      <c r="A415">
        <v>1331335</v>
      </c>
      <c r="B415">
        <v>903020102</v>
      </c>
      <c r="C415" t="s">
        <v>1282</v>
      </c>
      <c r="D415" t="s">
        <v>251</v>
      </c>
      <c r="E415" t="s">
        <v>302</v>
      </c>
      <c r="F415" t="s">
        <v>661</v>
      </c>
      <c r="G415" t="s">
        <v>352</v>
      </c>
      <c r="H415" t="s">
        <v>352</v>
      </c>
      <c r="I415" s="145" t="s">
        <v>352</v>
      </c>
      <c r="J415" s="145"/>
      <c r="K415" t="s">
        <v>340</v>
      </c>
      <c r="L415" s="145">
        <v>45607.521504629629</v>
      </c>
      <c r="M415" t="s">
        <v>290</v>
      </c>
    </row>
    <row r="416" spans="1:13" hidden="1">
      <c r="A416">
        <v>1331337</v>
      </c>
      <c r="B416">
        <v>903020103</v>
      </c>
      <c r="C416" t="s">
        <v>1283</v>
      </c>
      <c r="D416" t="s">
        <v>251</v>
      </c>
      <c r="E416" t="s">
        <v>302</v>
      </c>
      <c r="F416" t="s">
        <v>661</v>
      </c>
      <c r="G416" t="s">
        <v>352</v>
      </c>
      <c r="H416" t="s">
        <v>352</v>
      </c>
      <c r="I416" s="145" t="s">
        <v>352</v>
      </c>
      <c r="J416" s="145"/>
      <c r="K416" t="s">
        <v>340</v>
      </c>
      <c r="L416" s="145">
        <v>45607.521504629629</v>
      </c>
      <c r="M416" t="s">
        <v>290</v>
      </c>
    </row>
    <row r="417" spans="1:13" hidden="1">
      <c r="A417">
        <v>1331339</v>
      </c>
      <c r="B417">
        <v>903020104</v>
      </c>
      <c r="C417" t="s">
        <v>1284</v>
      </c>
      <c r="D417" t="s">
        <v>251</v>
      </c>
      <c r="E417" t="s">
        <v>302</v>
      </c>
      <c r="F417" t="s">
        <v>661</v>
      </c>
      <c r="G417" t="s">
        <v>352</v>
      </c>
      <c r="H417" t="s">
        <v>352</v>
      </c>
      <c r="I417" s="145" t="s">
        <v>352</v>
      </c>
      <c r="J417" s="145"/>
      <c r="K417" t="s">
        <v>340</v>
      </c>
      <c r="L417" s="145">
        <v>45607.521504629629</v>
      </c>
      <c r="M417" t="s">
        <v>290</v>
      </c>
    </row>
    <row r="418" spans="1:13" hidden="1">
      <c r="A418">
        <v>1331341</v>
      </c>
      <c r="B418">
        <v>903020105</v>
      </c>
      <c r="C418" t="s">
        <v>1285</v>
      </c>
      <c r="D418" t="s">
        <v>251</v>
      </c>
      <c r="E418" t="s">
        <v>302</v>
      </c>
      <c r="F418" t="s">
        <v>661</v>
      </c>
      <c r="G418" t="s">
        <v>352</v>
      </c>
      <c r="H418" t="s">
        <v>352</v>
      </c>
      <c r="I418" s="145" t="s">
        <v>352</v>
      </c>
      <c r="J418" s="145"/>
      <c r="K418" t="s">
        <v>340</v>
      </c>
      <c r="L418" s="145">
        <v>45607.521504629629</v>
      </c>
      <c r="M418" t="s">
        <v>290</v>
      </c>
    </row>
    <row r="419" spans="1:13" hidden="1">
      <c r="A419">
        <v>1331343</v>
      </c>
      <c r="B419">
        <v>903020201</v>
      </c>
      <c r="C419" t="s">
        <v>252</v>
      </c>
      <c r="D419" t="s">
        <v>252</v>
      </c>
      <c r="E419" t="s">
        <v>302</v>
      </c>
      <c r="F419" t="s">
        <v>661</v>
      </c>
      <c r="G419" t="s">
        <v>352</v>
      </c>
      <c r="H419" t="s">
        <v>352</v>
      </c>
      <c r="I419" s="145" t="s">
        <v>352</v>
      </c>
      <c r="J419" s="145"/>
      <c r="K419" t="s">
        <v>340</v>
      </c>
      <c r="L419" s="145">
        <v>45607.521504629629</v>
      </c>
      <c r="M419" t="s">
        <v>290</v>
      </c>
    </row>
    <row r="420" spans="1:13" hidden="1">
      <c r="A420">
        <v>1331345</v>
      </c>
      <c r="B420">
        <v>904010101</v>
      </c>
      <c r="C420" t="s">
        <v>1286</v>
      </c>
      <c r="D420" t="s">
        <v>192</v>
      </c>
      <c r="E420" t="s">
        <v>302</v>
      </c>
      <c r="F420" t="s">
        <v>661</v>
      </c>
      <c r="G420" t="s">
        <v>352</v>
      </c>
      <c r="H420" t="s">
        <v>352</v>
      </c>
      <c r="I420" s="145" t="s">
        <v>352</v>
      </c>
      <c r="J420" s="145"/>
      <c r="K420" t="s">
        <v>340</v>
      </c>
      <c r="L420" s="145">
        <v>45607.521504629629</v>
      </c>
      <c r="M420" t="s">
        <v>290</v>
      </c>
    </row>
    <row r="421" spans="1:13" hidden="1">
      <c r="A421">
        <v>1331347</v>
      </c>
      <c r="B421">
        <v>904010102</v>
      </c>
      <c r="C421" t="s">
        <v>1287</v>
      </c>
      <c r="D421" t="s">
        <v>192</v>
      </c>
      <c r="E421" t="s">
        <v>302</v>
      </c>
      <c r="F421" t="s">
        <v>661</v>
      </c>
      <c r="G421" t="s">
        <v>715</v>
      </c>
      <c r="H421" t="s">
        <v>715</v>
      </c>
      <c r="I421" s="145" t="s">
        <v>715</v>
      </c>
      <c r="J421" s="145"/>
      <c r="K421" t="s">
        <v>317</v>
      </c>
      <c r="L421" s="145">
        <v>45607.521504629629</v>
      </c>
      <c r="M421" t="s">
        <v>290</v>
      </c>
    </row>
    <row r="422" spans="1:13" hidden="1">
      <c r="A422">
        <v>1331349</v>
      </c>
      <c r="B422">
        <v>904020101</v>
      </c>
      <c r="C422" t="s">
        <v>1288</v>
      </c>
      <c r="D422" t="s">
        <v>194</v>
      </c>
      <c r="E422" t="s">
        <v>302</v>
      </c>
      <c r="F422" t="s">
        <v>661</v>
      </c>
      <c r="G422" t="s">
        <v>352</v>
      </c>
      <c r="H422" t="s">
        <v>352</v>
      </c>
      <c r="I422" s="145" t="s">
        <v>352</v>
      </c>
      <c r="J422" s="145"/>
      <c r="K422" t="s">
        <v>340</v>
      </c>
      <c r="L422" s="145">
        <v>45607.521504629629</v>
      </c>
      <c r="M422" t="s">
        <v>290</v>
      </c>
    </row>
    <row r="423" spans="1:13" hidden="1">
      <c r="A423">
        <v>1331351</v>
      </c>
      <c r="B423">
        <v>904020102</v>
      </c>
      <c r="C423" t="s">
        <v>1289</v>
      </c>
      <c r="D423" t="s">
        <v>194</v>
      </c>
      <c r="E423" t="s">
        <v>302</v>
      </c>
      <c r="F423" t="s">
        <v>661</v>
      </c>
      <c r="G423" t="s">
        <v>352</v>
      </c>
      <c r="H423" t="s">
        <v>352</v>
      </c>
      <c r="I423" s="145" t="s">
        <v>352</v>
      </c>
      <c r="J423" s="145"/>
      <c r="K423" t="s">
        <v>340</v>
      </c>
      <c r="L423" s="145">
        <v>45607.521504629629</v>
      </c>
      <c r="M423" t="s">
        <v>290</v>
      </c>
    </row>
    <row r="424" spans="1:13" hidden="1">
      <c r="A424">
        <v>1331353</v>
      </c>
      <c r="B424">
        <v>904020103</v>
      </c>
      <c r="C424" t="s">
        <v>1290</v>
      </c>
      <c r="D424" t="s">
        <v>194</v>
      </c>
      <c r="E424" t="s">
        <v>302</v>
      </c>
      <c r="F424" t="s">
        <v>661</v>
      </c>
      <c r="G424" t="s">
        <v>352</v>
      </c>
      <c r="H424" t="s">
        <v>352</v>
      </c>
      <c r="I424" s="145" t="s">
        <v>1291</v>
      </c>
      <c r="J424" s="145"/>
      <c r="K424" t="s">
        <v>340</v>
      </c>
      <c r="L424" s="145">
        <v>45607.521504629629</v>
      </c>
      <c r="M424" t="s">
        <v>290</v>
      </c>
    </row>
    <row r="425" spans="1:13" hidden="1">
      <c r="A425">
        <v>1331355</v>
      </c>
      <c r="B425">
        <v>904020104</v>
      </c>
      <c r="C425" t="s">
        <v>1292</v>
      </c>
      <c r="D425" t="s">
        <v>194</v>
      </c>
      <c r="E425" t="s">
        <v>302</v>
      </c>
      <c r="F425" t="s">
        <v>661</v>
      </c>
      <c r="G425" t="s">
        <v>352</v>
      </c>
      <c r="H425" t="s">
        <v>352</v>
      </c>
      <c r="I425" s="145" t="s">
        <v>1119</v>
      </c>
      <c r="J425" s="145"/>
      <c r="K425" t="s">
        <v>340</v>
      </c>
      <c r="L425" s="145">
        <v>45607.521504629629</v>
      </c>
      <c r="M425" t="s">
        <v>290</v>
      </c>
    </row>
    <row r="426" spans="1:13" hidden="1">
      <c r="A426">
        <v>1331357</v>
      </c>
      <c r="B426">
        <v>904030101</v>
      </c>
      <c r="C426" t="s">
        <v>1293</v>
      </c>
      <c r="D426" t="s">
        <v>195</v>
      </c>
      <c r="E426" t="s">
        <v>302</v>
      </c>
      <c r="F426" t="s">
        <v>661</v>
      </c>
      <c r="G426" t="s">
        <v>352</v>
      </c>
      <c r="H426" t="s">
        <v>352</v>
      </c>
      <c r="I426" s="145" t="s">
        <v>352</v>
      </c>
      <c r="J426" s="145"/>
      <c r="K426" t="s">
        <v>340</v>
      </c>
      <c r="L426" s="145">
        <v>45607.521504629629</v>
      </c>
      <c r="M426" t="s">
        <v>290</v>
      </c>
    </row>
    <row r="427" spans="1:13" hidden="1">
      <c r="A427">
        <v>1331359</v>
      </c>
      <c r="B427">
        <v>904030102</v>
      </c>
      <c r="C427" t="s">
        <v>1294</v>
      </c>
      <c r="D427" t="s">
        <v>195</v>
      </c>
      <c r="E427" t="s">
        <v>302</v>
      </c>
      <c r="F427" t="s">
        <v>661</v>
      </c>
      <c r="G427" t="s">
        <v>352</v>
      </c>
      <c r="H427" t="s">
        <v>352</v>
      </c>
      <c r="I427" s="145" t="s">
        <v>352</v>
      </c>
      <c r="J427" s="145"/>
      <c r="K427" t="s">
        <v>340</v>
      </c>
      <c r="L427" s="145">
        <v>45607.521504629629</v>
      </c>
      <c r="M427" t="s">
        <v>290</v>
      </c>
    </row>
    <row r="428" spans="1:13" hidden="1">
      <c r="A428">
        <v>1331361</v>
      </c>
      <c r="B428">
        <v>904030103</v>
      </c>
      <c r="C428" t="s">
        <v>1295</v>
      </c>
      <c r="D428" t="s">
        <v>195</v>
      </c>
      <c r="E428" t="s">
        <v>302</v>
      </c>
      <c r="F428" t="s">
        <v>661</v>
      </c>
      <c r="G428" t="s">
        <v>352</v>
      </c>
      <c r="H428" t="s">
        <v>352</v>
      </c>
      <c r="I428" s="145" t="s">
        <v>352</v>
      </c>
      <c r="J428" s="145"/>
      <c r="K428" t="s">
        <v>340</v>
      </c>
      <c r="L428" s="145">
        <v>45607.521504629629</v>
      </c>
      <c r="M428" t="s">
        <v>290</v>
      </c>
    </row>
    <row r="429" spans="1:13" hidden="1">
      <c r="A429">
        <v>1331363</v>
      </c>
      <c r="B429">
        <v>904030104</v>
      </c>
      <c r="C429" t="s">
        <v>1296</v>
      </c>
      <c r="D429" t="s">
        <v>195</v>
      </c>
      <c r="E429" t="s">
        <v>302</v>
      </c>
      <c r="F429" t="s">
        <v>661</v>
      </c>
      <c r="G429" t="s">
        <v>352</v>
      </c>
      <c r="H429" t="s">
        <v>352</v>
      </c>
      <c r="I429" s="145" t="s">
        <v>352</v>
      </c>
      <c r="J429" s="145"/>
      <c r="K429" t="s">
        <v>340</v>
      </c>
      <c r="L429" s="145">
        <v>45607.521504629629</v>
      </c>
      <c r="M429" t="s">
        <v>290</v>
      </c>
    </row>
    <row r="430" spans="1:13" hidden="1">
      <c r="A430">
        <v>1331365</v>
      </c>
      <c r="B430">
        <v>904030105</v>
      </c>
      <c r="C430" t="s">
        <v>1297</v>
      </c>
      <c r="D430" t="s">
        <v>195</v>
      </c>
      <c r="E430" t="s">
        <v>302</v>
      </c>
      <c r="F430" t="s">
        <v>661</v>
      </c>
      <c r="G430" t="s">
        <v>352</v>
      </c>
      <c r="H430" t="s">
        <v>352</v>
      </c>
      <c r="I430" s="145" t="s">
        <v>352</v>
      </c>
      <c r="J430" s="145"/>
      <c r="K430" t="s">
        <v>340</v>
      </c>
      <c r="L430" s="145">
        <v>45607.521504629629</v>
      </c>
      <c r="M430" t="s">
        <v>290</v>
      </c>
    </row>
    <row r="431" spans="1:13" hidden="1">
      <c r="A431">
        <v>1331367</v>
      </c>
      <c r="B431">
        <v>904040101</v>
      </c>
      <c r="C431" t="s">
        <v>1298</v>
      </c>
      <c r="D431" t="s">
        <v>196</v>
      </c>
      <c r="E431" t="s">
        <v>302</v>
      </c>
      <c r="F431" t="s">
        <v>661</v>
      </c>
      <c r="G431" t="s">
        <v>352</v>
      </c>
      <c r="H431" t="s">
        <v>352</v>
      </c>
      <c r="I431" s="145" t="s">
        <v>1187</v>
      </c>
      <c r="J431" s="145"/>
      <c r="K431" t="s">
        <v>340</v>
      </c>
      <c r="L431" s="145">
        <v>45607.521504629629</v>
      </c>
      <c r="M431" t="s">
        <v>290</v>
      </c>
    </row>
    <row r="432" spans="1:13" hidden="1">
      <c r="A432">
        <v>1331369</v>
      </c>
      <c r="B432">
        <v>904040102</v>
      </c>
      <c r="C432" t="s">
        <v>1299</v>
      </c>
      <c r="D432" t="s">
        <v>196</v>
      </c>
      <c r="E432" t="s">
        <v>302</v>
      </c>
      <c r="F432" t="s">
        <v>661</v>
      </c>
      <c r="G432" t="s">
        <v>352</v>
      </c>
      <c r="H432" t="s">
        <v>352</v>
      </c>
      <c r="I432" s="145" t="s">
        <v>1300</v>
      </c>
      <c r="J432" s="145"/>
      <c r="K432" t="s">
        <v>340</v>
      </c>
      <c r="L432" s="145">
        <v>45607.521504629629</v>
      </c>
      <c r="M432" t="s">
        <v>290</v>
      </c>
    </row>
    <row r="433" spans="1:13" hidden="1">
      <c r="A433">
        <v>1331371</v>
      </c>
      <c r="B433">
        <v>904040103</v>
      </c>
      <c r="C433" t="s">
        <v>1301</v>
      </c>
      <c r="D433" t="s">
        <v>196</v>
      </c>
      <c r="E433" t="s">
        <v>302</v>
      </c>
      <c r="F433" t="s">
        <v>661</v>
      </c>
      <c r="G433" t="s">
        <v>352</v>
      </c>
      <c r="H433" t="s">
        <v>962</v>
      </c>
      <c r="I433" s="145" t="s">
        <v>1302</v>
      </c>
      <c r="J433" s="145"/>
      <c r="K433" t="s">
        <v>340</v>
      </c>
      <c r="L433" s="145">
        <v>45607.521504629629</v>
      </c>
      <c r="M433" t="s">
        <v>290</v>
      </c>
    </row>
    <row r="434" spans="1:13" hidden="1">
      <c r="A434">
        <v>1331373</v>
      </c>
      <c r="B434">
        <v>904040104</v>
      </c>
      <c r="C434" t="s">
        <v>1303</v>
      </c>
      <c r="D434" t="s">
        <v>196</v>
      </c>
      <c r="E434" t="s">
        <v>302</v>
      </c>
      <c r="F434" t="s">
        <v>661</v>
      </c>
      <c r="G434" t="s">
        <v>352</v>
      </c>
      <c r="H434" t="s">
        <v>352</v>
      </c>
      <c r="I434" s="145" t="s">
        <v>1304</v>
      </c>
      <c r="J434" s="145"/>
      <c r="K434" t="s">
        <v>340</v>
      </c>
      <c r="L434" s="145">
        <v>45607.521504629629</v>
      </c>
      <c r="M434" t="s">
        <v>290</v>
      </c>
    </row>
    <row r="435" spans="1:13" hidden="1">
      <c r="A435">
        <v>1331375</v>
      </c>
      <c r="B435">
        <v>904040105</v>
      </c>
      <c r="C435" t="s">
        <v>1305</v>
      </c>
      <c r="D435" t="s">
        <v>196</v>
      </c>
      <c r="E435" t="s">
        <v>302</v>
      </c>
      <c r="F435" t="s">
        <v>661</v>
      </c>
      <c r="G435" t="s">
        <v>352</v>
      </c>
      <c r="H435" t="s">
        <v>352</v>
      </c>
      <c r="I435" s="145" t="s">
        <v>352</v>
      </c>
      <c r="J435" s="145"/>
      <c r="K435" t="s">
        <v>340</v>
      </c>
      <c r="L435" s="145">
        <v>45607.521504629629</v>
      </c>
      <c r="M435" t="s">
        <v>290</v>
      </c>
    </row>
    <row r="436" spans="1:13" hidden="1">
      <c r="A436">
        <v>1331377</v>
      </c>
      <c r="B436">
        <v>904040106</v>
      </c>
      <c r="C436" t="s">
        <v>1306</v>
      </c>
      <c r="D436" t="s">
        <v>196</v>
      </c>
      <c r="E436" t="s">
        <v>302</v>
      </c>
      <c r="F436" t="s">
        <v>661</v>
      </c>
      <c r="G436" t="s">
        <v>352</v>
      </c>
      <c r="H436" t="s">
        <v>718</v>
      </c>
      <c r="I436" s="145" t="s">
        <v>1101</v>
      </c>
      <c r="J436" s="145"/>
      <c r="K436" t="s">
        <v>340</v>
      </c>
      <c r="L436" s="145">
        <v>45607.521504629629</v>
      </c>
      <c r="M436" t="s">
        <v>290</v>
      </c>
    </row>
    <row r="437" spans="1:13" hidden="1">
      <c r="A437">
        <v>1331379</v>
      </c>
      <c r="B437">
        <v>904040107</v>
      </c>
      <c r="C437" t="s">
        <v>1307</v>
      </c>
      <c r="D437" t="s">
        <v>196</v>
      </c>
      <c r="E437" t="s">
        <v>302</v>
      </c>
      <c r="F437" t="s">
        <v>661</v>
      </c>
      <c r="G437" t="s">
        <v>352</v>
      </c>
      <c r="H437" t="s">
        <v>352</v>
      </c>
      <c r="I437" s="145" t="s">
        <v>352</v>
      </c>
      <c r="J437" s="145"/>
      <c r="K437" t="s">
        <v>340</v>
      </c>
      <c r="L437" s="145">
        <v>45607.521504629629</v>
      </c>
      <c r="M437" t="s">
        <v>290</v>
      </c>
    </row>
    <row r="438" spans="1:13" hidden="1">
      <c r="A438">
        <v>1331381</v>
      </c>
      <c r="B438">
        <v>904040108</v>
      </c>
      <c r="C438" t="s">
        <v>1308</v>
      </c>
      <c r="D438" t="s">
        <v>196</v>
      </c>
      <c r="E438" t="s">
        <v>302</v>
      </c>
      <c r="F438" t="s">
        <v>661</v>
      </c>
      <c r="G438" t="s">
        <v>960</v>
      </c>
      <c r="H438" t="s">
        <v>960</v>
      </c>
      <c r="I438" s="145" t="s">
        <v>960</v>
      </c>
      <c r="J438" s="145"/>
      <c r="K438" t="s">
        <v>340</v>
      </c>
      <c r="L438" s="145">
        <v>45607.521504629629</v>
      </c>
      <c r="M438" t="s">
        <v>290</v>
      </c>
    </row>
    <row r="439" spans="1:13" hidden="1">
      <c r="A439">
        <v>1331383</v>
      </c>
      <c r="B439">
        <v>904040109</v>
      </c>
      <c r="C439" t="s">
        <v>1309</v>
      </c>
      <c r="D439" t="s">
        <v>196</v>
      </c>
      <c r="E439" t="s">
        <v>302</v>
      </c>
      <c r="F439" t="s">
        <v>661</v>
      </c>
      <c r="G439" t="s">
        <v>352</v>
      </c>
      <c r="H439" t="s">
        <v>352</v>
      </c>
      <c r="I439" s="145" t="s">
        <v>352</v>
      </c>
      <c r="J439" s="145"/>
      <c r="K439" t="s">
        <v>340</v>
      </c>
      <c r="L439" s="145">
        <v>45607.521504629629</v>
      </c>
      <c r="M439" t="s">
        <v>290</v>
      </c>
    </row>
    <row r="440" spans="1:13" hidden="1">
      <c r="A440">
        <v>1331385</v>
      </c>
      <c r="B440">
        <v>904040110</v>
      </c>
      <c r="C440" t="s">
        <v>1310</v>
      </c>
      <c r="D440" t="s">
        <v>196</v>
      </c>
      <c r="E440" t="s">
        <v>302</v>
      </c>
      <c r="F440" t="s">
        <v>661</v>
      </c>
      <c r="G440" t="s">
        <v>1311</v>
      </c>
      <c r="H440" t="s">
        <v>1311</v>
      </c>
      <c r="I440" s="145" t="s">
        <v>352</v>
      </c>
      <c r="J440" s="145"/>
      <c r="K440" t="s">
        <v>340</v>
      </c>
      <c r="L440" s="145">
        <v>45607.521504629629</v>
      </c>
      <c r="M440" t="s">
        <v>290</v>
      </c>
    </row>
    <row r="441" spans="1:13" hidden="1">
      <c r="A441">
        <v>1331387</v>
      </c>
      <c r="B441">
        <v>904040111</v>
      </c>
      <c r="C441" t="s">
        <v>1312</v>
      </c>
      <c r="D441" t="s">
        <v>196</v>
      </c>
      <c r="E441" t="s">
        <v>302</v>
      </c>
      <c r="F441" t="s">
        <v>661</v>
      </c>
      <c r="G441" t="s">
        <v>352</v>
      </c>
      <c r="H441" t="s">
        <v>352</v>
      </c>
      <c r="I441" s="145" t="s">
        <v>1313</v>
      </c>
      <c r="J441" s="145"/>
      <c r="K441" t="s">
        <v>340</v>
      </c>
      <c r="L441" s="145">
        <v>45607.521504629629</v>
      </c>
      <c r="M441" t="s">
        <v>290</v>
      </c>
    </row>
    <row r="442" spans="1:13" hidden="1">
      <c r="A442">
        <v>1331389</v>
      </c>
      <c r="B442">
        <v>904040112</v>
      </c>
      <c r="C442" t="s">
        <v>1314</v>
      </c>
      <c r="D442" t="s">
        <v>196</v>
      </c>
      <c r="E442" t="s">
        <v>302</v>
      </c>
      <c r="F442" t="s">
        <v>661</v>
      </c>
      <c r="G442" t="s">
        <v>1315</v>
      </c>
      <c r="H442" t="s">
        <v>1315</v>
      </c>
      <c r="I442" s="145" t="s">
        <v>1187</v>
      </c>
      <c r="J442" s="145"/>
      <c r="K442" t="s">
        <v>340</v>
      </c>
      <c r="L442" s="145">
        <v>45607.521504629629</v>
      </c>
      <c r="M442" t="s">
        <v>290</v>
      </c>
    </row>
    <row r="443" spans="1:13" hidden="1">
      <c r="A443">
        <v>1330619</v>
      </c>
      <c r="B443">
        <v>1001010101</v>
      </c>
      <c r="C443" t="s">
        <v>660</v>
      </c>
      <c r="D443" t="s">
        <v>80</v>
      </c>
      <c r="E443" t="s">
        <v>302</v>
      </c>
      <c r="F443" t="s">
        <v>661</v>
      </c>
      <c r="G443" t="s">
        <v>352</v>
      </c>
      <c r="H443" t="s">
        <v>352</v>
      </c>
      <c r="I443" s="145" t="s">
        <v>662</v>
      </c>
      <c r="J443" s="145"/>
      <c r="K443" t="s">
        <v>340</v>
      </c>
      <c r="L443" s="145">
        <v>45607.521504629629</v>
      </c>
      <c r="M443" t="s">
        <v>290</v>
      </c>
    </row>
    <row r="444" spans="1:13" hidden="1">
      <c r="A444">
        <v>1330621</v>
      </c>
      <c r="B444">
        <v>1001010102</v>
      </c>
      <c r="C444" t="s">
        <v>663</v>
      </c>
      <c r="D444" t="s">
        <v>80</v>
      </c>
      <c r="E444" t="s">
        <v>302</v>
      </c>
      <c r="F444" t="s">
        <v>661</v>
      </c>
      <c r="G444" t="s">
        <v>570</v>
      </c>
      <c r="H444" t="s">
        <v>570</v>
      </c>
      <c r="I444" s="145" t="s">
        <v>664</v>
      </c>
      <c r="J444" s="145"/>
      <c r="K444" t="s">
        <v>340</v>
      </c>
      <c r="L444" s="145">
        <v>45607.521504629629</v>
      </c>
      <c r="M444" t="s">
        <v>290</v>
      </c>
    </row>
    <row r="445" spans="1:13" hidden="1">
      <c r="A445">
        <v>1330623</v>
      </c>
      <c r="B445">
        <v>1001010103</v>
      </c>
      <c r="C445" t="s">
        <v>665</v>
      </c>
      <c r="D445" t="s">
        <v>80</v>
      </c>
      <c r="E445" t="s">
        <v>302</v>
      </c>
      <c r="F445" t="s">
        <v>661</v>
      </c>
      <c r="G445" t="s">
        <v>666</v>
      </c>
      <c r="H445" t="s">
        <v>666</v>
      </c>
      <c r="I445" s="145" t="s">
        <v>666</v>
      </c>
      <c r="J445" s="145"/>
      <c r="K445" t="s">
        <v>448</v>
      </c>
      <c r="L445" s="145">
        <v>45607.521504629629</v>
      </c>
      <c r="M445" t="s">
        <v>290</v>
      </c>
    </row>
    <row r="446" spans="1:13" hidden="1">
      <c r="A446">
        <v>1330625</v>
      </c>
      <c r="B446">
        <v>1001020101</v>
      </c>
      <c r="C446" t="s">
        <v>667</v>
      </c>
      <c r="D446" t="s">
        <v>82</v>
      </c>
      <c r="E446" t="s">
        <v>302</v>
      </c>
      <c r="F446" t="s">
        <v>661</v>
      </c>
      <c r="G446" t="s">
        <v>355</v>
      </c>
      <c r="H446" t="s">
        <v>355</v>
      </c>
      <c r="I446" s="145" t="s">
        <v>668</v>
      </c>
      <c r="J446" s="145"/>
      <c r="K446" t="s">
        <v>340</v>
      </c>
      <c r="L446" s="145">
        <v>45607.521504629629</v>
      </c>
      <c r="M446" t="s">
        <v>290</v>
      </c>
    </row>
    <row r="447" spans="1:13" hidden="1">
      <c r="A447">
        <v>1330627</v>
      </c>
      <c r="B447">
        <v>1001020102</v>
      </c>
      <c r="C447" t="s">
        <v>669</v>
      </c>
      <c r="D447" t="s">
        <v>82</v>
      </c>
      <c r="E447" t="s">
        <v>302</v>
      </c>
      <c r="F447" t="s">
        <v>661</v>
      </c>
      <c r="G447" t="s">
        <v>670</v>
      </c>
      <c r="H447" t="s">
        <v>670</v>
      </c>
      <c r="I447" s="145" t="s">
        <v>671</v>
      </c>
      <c r="J447" s="145"/>
      <c r="K447" t="s">
        <v>672</v>
      </c>
      <c r="L447" s="145">
        <v>45607.521504629629</v>
      </c>
      <c r="M447" t="s">
        <v>290</v>
      </c>
    </row>
    <row r="448" spans="1:13" hidden="1">
      <c r="A448">
        <v>1330629</v>
      </c>
      <c r="B448">
        <v>1001030101</v>
      </c>
      <c r="C448" t="s">
        <v>673</v>
      </c>
      <c r="D448" t="s">
        <v>83</v>
      </c>
      <c r="E448" t="s">
        <v>302</v>
      </c>
      <c r="F448" t="s">
        <v>661</v>
      </c>
      <c r="G448" t="s">
        <v>352</v>
      </c>
      <c r="H448" t="s">
        <v>352</v>
      </c>
      <c r="I448" s="145" t="s">
        <v>352</v>
      </c>
      <c r="J448" s="145"/>
      <c r="K448" t="s">
        <v>340</v>
      </c>
      <c r="L448" s="145">
        <v>45607.521504629629</v>
      </c>
      <c r="M448" t="s">
        <v>290</v>
      </c>
    </row>
    <row r="449" spans="1:13" hidden="1">
      <c r="A449">
        <v>1330631</v>
      </c>
      <c r="B449">
        <v>1001030102</v>
      </c>
      <c r="C449" t="s">
        <v>674</v>
      </c>
      <c r="D449" t="s">
        <v>83</v>
      </c>
      <c r="E449" t="s">
        <v>302</v>
      </c>
      <c r="F449" t="s">
        <v>661</v>
      </c>
      <c r="G449" t="s">
        <v>675</v>
      </c>
      <c r="H449" t="s">
        <v>675</v>
      </c>
      <c r="I449" s="145" t="s">
        <v>675</v>
      </c>
      <c r="J449" s="145"/>
      <c r="K449" t="s">
        <v>448</v>
      </c>
      <c r="L449" s="145">
        <v>45607.521504629629</v>
      </c>
      <c r="M449" t="s">
        <v>290</v>
      </c>
    </row>
    <row r="450" spans="1:13" hidden="1">
      <c r="A450">
        <v>1330633</v>
      </c>
      <c r="B450">
        <v>1101010101</v>
      </c>
      <c r="C450" t="s">
        <v>676</v>
      </c>
      <c r="D450" t="s">
        <v>84</v>
      </c>
      <c r="E450" t="s">
        <v>302</v>
      </c>
      <c r="F450" t="s">
        <v>661</v>
      </c>
      <c r="G450" t="s">
        <v>352</v>
      </c>
      <c r="H450" t="s">
        <v>352</v>
      </c>
      <c r="I450" s="145" t="s">
        <v>352</v>
      </c>
      <c r="J450" s="145"/>
      <c r="K450" t="s">
        <v>340</v>
      </c>
      <c r="L450" s="145">
        <v>45607.521504629629</v>
      </c>
      <c r="M450" t="s">
        <v>290</v>
      </c>
    </row>
    <row r="451" spans="1:13" hidden="1">
      <c r="A451">
        <v>1330635</v>
      </c>
      <c r="B451">
        <v>1101010102</v>
      </c>
      <c r="C451" t="s">
        <v>677</v>
      </c>
      <c r="D451" t="s">
        <v>84</v>
      </c>
      <c r="E451" t="s">
        <v>302</v>
      </c>
      <c r="F451" t="s">
        <v>661</v>
      </c>
      <c r="G451" t="s">
        <v>352</v>
      </c>
      <c r="H451" t="s">
        <v>352</v>
      </c>
      <c r="I451" s="145" t="s">
        <v>352</v>
      </c>
      <c r="J451" s="145"/>
      <c r="K451" t="s">
        <v>340</v>
      </c>
      <c r="L451" s="145">
        <v>45607.521504629629</v>
      </c>
      <c r="M451" t="s">
        <v>290</v>
      </c>
    </row>
    <row r="452" spans="1:13" hidden="1">
      <c r="A452">
        <v>1330637</v>
      </c>
      <c r="B452">
        <v>1101010103</v>
      </c>
      <c r="C452" t="s">
        <v>678</v>
      </c>
      <c r="D452" t="s">
        <v>84</v>
      </c>
      <c r="E452" t="s">
        <v>302</v>
      </c>
      <c r="F452" t="s">
        <v>661</v>
      </c>
      <c r="G452" t="s">
        <v>352</v>
      </c>
      <c r="H452" t="s">
        <v>352</v>
      </c>
      <c r="I452" s="145" t="s">
        <v>352</v>
      </c>
      <c r="J452" s="145"/>
      <c r="K452" t="s">
        <v>340</v>
      </c>
      <c r="L452" s="145">
        <v>45607.521504629629</v>
      </c>
      <c r="M452" t="s">
        <v>290</v>
      </c>
    </row>
    <row r="453" spans="1:13" hidden="1">
      <c r="A453">
        <v>1330639</v>
      </c>
      <c r="B453">
        <v>1101010104</v>
      </c>
      <c r="C453" t="s">
        <v>679</v>
      </c>
      <c r="D453" t="s">
        <v>84</v>
      </c>
      <c r="E453" t="s">
        <v>302</v>
      </c>
      <c r="F453" t="s">
        <v>661</v>
      </c>
      <c r="G453" t="s">
        <v>352</v>
      </c>
      <c r="H453" t="s">
        <v>352</v>
      </c>
      <c r="I453" s="145" t="s">
        <v>680</v>
      </c>
      <c r="J453" s="145"/>
      <c r="K453" t="s">
        <v>340</v>
      </c>
      <c r="L453" s="145">
        <v>45607.521504629629</v>
      </c>
      <c r="M453" t="s">
        <v>290</v>
      </c>
    </row>
    <row r="454" spans="1:13" hidden="1">
      <c r="A454">
        <v>1330641</v>
      </c>
      <c r="B454">
        <v>1101010105</v>
      </c>
      <c r="C454" t="s">
        <v>681</v>
      </c>
      <c r="D454" t="s">
        <v>84</v>
      </c>
      <c r="E454" t="s">
        <v>302</v>
      </c>
      <c r="F454" t="s">
        <v>661</v>
      </c>
      <c r="G454" t="s">
        <v>352</v>
      </c>
      <c r="H454" t="s">
        <v>352</v>
      </c>
      <c r="I454" s="145" t="s">
        <v>352</v>
      </c>
      <c r="J454" s="145"/>
      <c r="K454" t="s">
        <v>340</v>
      </c>
      <c r="L454" s="145">
        <v>45607.521504629629</v>
      </c>
      <c r="M454" t="s">
        <v>290</v>
      </c>
    </row>
    <row r="455" spans="1:13" hidden="1">
      <c r="A455">
        <v>1330643</v>
      </c>
      <c r="B455">
        <v>1101010106</v>
      </c>
      <c r="C455" t="s">
        <v>682</v>
      </c>
      <c r="D455" t="s">
        <v>84</v>
      </c>
      <c r="E455" t="s">
        <v>302</v>
      </c>
      <c r="F455" t="s">
        <v>661</v>
      </c>
      <c r="G455" t="s">
        <v>352</v>
      </c>
      <c r="H455" t="s">
        <v>352</v>
      </c>
      <c r="I455" s="145" t="s">
        <v>683</v>
      </c>
      <c r="J455" s="145"/>
      <c r="K455" t="s">
        <v>340</v>
      </c>
      <c r="L455" s="145">
        <v>45607.521504629629</v>
      </c>
      <c r="M455" t="s">
        <v>290</v>
      </c>
    </row>
    <row r="456" spans="1:13" hidden="1">
      <c r="A456">
        <v>1330645</v>
      </c>
      <c r="B456">
        <v>1101010107</v>
      </c>
      <c r="C456" t="s">
        <v>684</v>
      </c>
      <c r="D456" t="s">
        <v>84</v>
      </c>
      <c r="E456" t="s">
        <v>302</v>
      </c>
      <c r="F456" t="s">
        <v>661</v>
      </c>
      <c r="G456" t="s">
        <v>352</v>
      </c>
      <c r="H456" t="s">
        <v>352</v>
      </c>
      <c r="I456" s="145" t="s">
        <v>352</v>
      </c>
      <c r="J456" s="145"/>
      <c r="K456" t="s">
        <v>340</v>
      </c>
      <c r="L456" s="145">
        <v>45607.521504629629</v>
      </c>
      <c r="M456" t="s">
        <v>290</v>
      </c>
    </row>
    <row r="457" spans="1:13" hidden="1">
      <c r="A457">
        <v>1330647</v>
      </c>
      <c r="B457">
        <v>1102010101</v>
      </c>
      <c r="C457" t="s">
        <v>685</v>
      </c>
      <c r="D457" t="s">
        <v>85</v>
      </c>
      <c r="E457" t="s">
        <v>302</v>
      </c>
      <c r="F457" t="s">
        <v>661</v>
      </c>
      <c r="G457" t="s">
        <v>352</v>
      </c>
      <c r="H457" t="s">
        <v>352</v>
      </c>
      <c r="I457" s="145" t="s">
        <v>352</v>
      </c>
      <c r="J457" s="145"/>
      <c r="K457" t="s">
        <v>340</v>
      </c>
      <c r="L457" s="145">
        <v>45607.521504629629</v>
      </c>
      <c r="M457" t="s">
        <v>290</v>
      </c>
    </row>
    <row r="458" spans="1:13" hidden="1">
      <c r="A458">
        <v>1330649</v>
      </c>
      <c r="B458">
        <v>1102010102</v>
      </c>
      <c r="C458" t="s">
        <v>686</v>
      </c>
      <c r="D458" t="s">
        <v>85</v>
      </c>
      <c r="E458" t="s">
        <v>302</v>
      </c>
      <c r="F458" t="s">
        <v>661</v>
      </c>
      <c r="G458" t="s">
        <v>352</v>
      </c>
      <c r="H458" t="s">
        <v>352</v>
      </c>
      <c r="I458" s="145" t="s">
        <v>687</v>
      </c>
      <c r="J458" s="145"/>
      <c r="K458" t="s">
        <v>340</v>
      </c>
      <c r="L458" s="145">
        <v>45607.521504629629</v>
      </c>
      <c r="M458" t="s">
        <v>290</v>
      </c>
    </row>
    <row r="459" spans="1:13" hidden="1">
      <c r="A459">
        <v>1330651</v>
      </c>
      <c r="B459">
        <v>1102010103</v>
      </c>
      <c r="C459" t="s">
        <v>688</v>
      </c>
      <c r="D459" t="s">
        <v>85</v>
      </c>
      <c r="E459" t="s">
        <v>302</v>
      </c>
      <c r="F459" t="s">
        <v>661</v>
      </c>
      <c r="G459" t="s">
        <v>352</v>
      </c>
      <c r="H459" t="s">
        <v>352</v>
      </c>
      <c r="I459" s="145" t="s">
        <v>689</v>
      </c>
      <c r="J459" s="145"/>
      <c r="K459" t="s">
        <v>340</v>
      </c>
      <c r="L459" s="145">
        <v>45607.521504629629</v>
      </c>
      <c r="M459" t="s">
        <v>290</v>
      </c>
    </row>
    <row r="460" spans="1:13" hidden="1">
      <c r="A460">
        <v>1330653</v>
      </c>
      <c r="B460">
        <v>1201010101</v>
      </c>
      <c r="C460" t="s">
        <v>690</v>
      </c>
      <c r="D460" t="s">
        <v>86</v>
      </c>
      <c r="E460" t="s">
        <v>302</v>
      </c>
      <c r="F460" t="s">
        <v>661</v>
      </c>
      <c r="G460" t="s">
        <v>352</v>
      </c>
      <c r="H460" t="s">
        <v>691</v>
      </c>
      <c r="I460" s="145" t="s">
        <v>692</v>
      </c>
      <c r="J460" s="145"/>
      <c r="K460" t="s">
        <v>340</v>
      </c>
      <c r="L460" s="145">
        <v>45607.521504629629</v>
      </c>
      <c r="M460" t="s">
        <v>290</v>
      </c>
    </row>
    <row r="461" spans="1:13" hidden="1">
      <c r="A461">
        <v>1330655</v>
      </c>
      <c r="B461">
        <v>1201010102</v>
      </c>
      <c r="C461" t="s">
        <v>693</v>
      </c>
      <c r="D461" t="s">
        <v>86</v>
      </c>
      <c r="E461" t="s">
        <v>302</v>
      </c>
      <c r="F461" t="s">
        <v>661</v>
      </c>
      <c r="G461" t="s">
        <v>352</v>
      </c>
      <c r="H461" t="s">
        <v>352</v>
      </c>
      <c r="I461" s="145" t="s">
        <v>352</v>
      </c>
      <c r="J461" s="145"/>
      <c r="K461" t="s">
        <v>340</v>
      </c>
      <c r="L461" s="145">
        <v>45607.521504629629</v>
      </c>
      <c r="M461" t="s">
        <v>290</v>
      </c>
    </row>
    <row r="462" spans="1:13" hidden="1">
      <c r="A462">
        <v>1330657</v>
      </c>
      <c r="B462">
        <v>1201030101</v>
      </c>
      <c r="C462" t="s">
        <v>694</v>
      </c>
      <c r="D462" t="s">
        <v>88</v>
      </c>
      <c r="E462" t="s">
        <v>302</v>
      </c>
      <c r="F462" t="s">
        <v>661</v>
      </c>
      <c r="G462" t="s">
        <v>352</v>
      </c>
      <c r="H462" t="s">
        <v>352</v>
      </c>
      <c r="I462" s="145" t="s">
        <v>695</v>
      </c>
      <c r="J462" s="145"/>
      <c r="K462" t="s">
        <v>340</v>
      </c>
      <c r="L462" s="145">
        <v>45607.521504629629</v>
      </c>
      <c r="M462" t="s">
        <v>290</v>
      </c>
    </row>
    <row r="463" spans="1:13" hidden="1">
      <c r="A463">
        <v>1330659</v>
      </c>
      <c r="B463">
        <v>1201030102</v>
      </c>
      <c r="C463" t="s">
        <v>696</v>
      </c>
      <c r="D463" t="s">
        <v>88</v>
      </c>
      <c r="E463" t="s">
        <v>302</v>
      </c>
      <c r="F463" t="s">
        <v>661</v>
      </c>
      <c r="G463" t="s">
        <v>352</v>
      </c>
      <c r="H463" t="s">
        <v>352</v>
      </c>
      <c r="I463" s="145" t="s">
        <v>697</v>
      </c>
      <c r="J463" s="145"/>
      <c r="K463" t="s">
        <v>340</v>
      </c>
      <c r="L463" s="145">
        <v>45607.521504629629</v>
      </c>
      <c r="M463" t="s">
        <v>290</v>
      </c>
    </row>
    <row r="464" spans="1:13" hidden="1">
      <c r="A464">
        <v>1330661</v>
      </c>
      <c r="B464">
        <v>1201030103</v>
      </c>
      <c r="C464" t="s">
        <v>698</v>
      </c>
      <c r="D464" t="s">
        <v>88</v>
      </c>
      <c r="E464" t="s">
        <v>302</v>
      </c>
      <c r="F464" t="s">
        <v>661</v>
      </c>
      <c r="G464" t="s">
        <v>352</v>
      </c>
      <c r="H464" t="s">
        <v>352</v>
      </c>
      <c r="I464" s="145" t="s">
        <v>352</v>
      </c>
      <c r="J464" s="145"/>
      <c r="K464" t="s">
        <v>340</v>
      </c>
      <c r="L464" s="145">
        <v>45607.521504629629</v>
      </c>
      <c r="M464" t="s">
        <v>290</v>
      </c>
    </row>
    <row r="465" spans="1:13" hidden="1">
      <c r="A465">
        <v>1330663</v>
      </c>
      <c r="B465">
        <v>1201030104</v>
      </c>
      <c r="C465" t="s">
        <v>699</v>
      </c>
      <c r="D465" t="s">
        <v>88</v>
      </c>
      <c r="E465" t="s">
        <v>302</v>
      </c>
      <c r="F465" t="s">
        <v>661</v>
      </c>
      <c r="G465" t="s">
        <v>352</v>
      </c>
      <c r="H465" t="s">
        <v>352</v>
      </c>
      <c r="I465" s="145" t="s">
        <v>700</v>
      </c>
      <c r="J465" s="145"/>
      <c r="K465" t="s">
        <v>340</v>
      </c>
      <c r="L465" s="145">
        <v>45607.521504629629</v>
      </c>
      <c r="M465" t="s">
        <v>290</v>
      </c>
    </row>
    <row r="466" spans="1:13" hidden="1">
      <c r="A466">
        <v>1330665</v>
      </c>
      <c r="B466">
        <v>1201030105</v>
      </c>
      <c r="C466" t="s">
        <v>701</v>
      </c>
      <c r="D466" t="s">
        <v>88</v>
      </c>
      <c r="E466" t="s">
        <v>302</v>
      </c>
      <c r="F466" t="s">
        <v>661</v>
      </c>
      <c r="G466" t="s">
        <v>702</v>
      </c>
      <c r="H466" t="s">
        <v>702</v>
      </c>
      <c r="I466" s="145" t="s">
        <v>352</v>
      </c>
      <c r="J466" s="145"/>
      <c r="K466" t="s">
        <v>317</v>
      </c>
      <c r="L466" s="145">
        <v>45607.521504629629</v>
      </c>
      <c r="M466" t="s">
        <v>290</v>
      </c>
    </row>
    <row r="467" spans="1:13" hidden="1">
      <c r="A467">
        <v>1330667</v>
      </c>
      <c r="B467">
        <v>1201030106</v>
      </c>
      <c r="C467" t="s">
        <v>703</v>
      </c>
      <c r="D467" t="s">
        <v>88</v>
      </c>
      <c r="E467" t="s">
        <v>302</v>
      </c>
      <c r="F467" t="s">
        <v>661</v>
      </c>
      <c r="G467" t="s">
        <v>352</v>
      </c>
      <c r="H467" t="s">
        <v>352</v>
      </c>
      <c r="I467" s="145" t="s">
        <v>352</v>
      </c>
      <c r="J467" s="145"/>
      <c r="K467" t="s">
        <v>340</v>
      </c>
      <c r="L467" s="145">
        <v>45607.521504629629</v>
      </c>
      <c r="M467" t="s">
        <v>290</v>
      </c>
    </row>
    <row r="468" spans="1:13" hidden="1">
      <c r="A468">
        <v>1330669</v>
      </c>
      <c r="B468">
        <v>1201030107</v>
      </c>
      <c r="C468" t="s">
        <v>704</v>
      </c>
      <c r="D468" t="s">
        <v>88</v>
      </c>
      <c r="E468" t="s">
        <v>302</v>
      </c>
      <c r="F468" t="s">
        <v>661</v>
      </c>
      <c r="G468" t="s">
        <v>352</v>
      </c>
      <c r="H468" t="s">
        <v>352</v>
      </c>
      <c r="I468" s="145" t="s">
        <v>705</v>
      </c>
      <c r="J468" s="145"/>
      <c r="K468" t="s">
        <v>340</v>
      </c>
      <c r="L468" s="145">
        <v>45607.521504629629</v>
      </c>
      <c r="M468" t="s">
        <v>290</v>
      </c>
    </row>
    <row r="469" spans="1:13" hidden="1">
      <c r="A469">
        <v>1330671</v>
      </c>
      <c r="B469">
        <v>1201030108</v>
      </c>
      <c r="C469" t="s">
        <v>706</v>
      </c>
      <c r="D469" t="s">
        <v>88</v>
      </c>
      <c r="E469" t="s">
        <v>302</v>
      </c>
      <c r="F469" t="s">
        <v>661</v>
      </c>
      <c r="G469" t="s">
        <v>707</v>
      </c>
      <c r="H469" t="s">
        <v>707</v>
      </c>
      <c r="I469" s="145" t="s">
        <v>708</v>
      </c>
      <c r="J469" s="145"/>
      <c r="K469" t="s">
        <v>340</v>
      </c>
      <c r="L469" s="145">
        <v>45607.521504629629</v>
      </c>
      <c r="M469" t="s">
        <v>290</v>
      </c>
    </row>
    <row r="470" spans="1:13" hidden="1">
      <c r="A470">
        <v>1330673</v>
      </c>
      <c r="B470">
        <v>1201030109</v>
      </c>
      <c r="C470" t="s">
        <v>709</v>
      </c>
      <c r="D470" t="s">
        <v>88</v>
      </c>
      <c r="E470" t="s">
        <v>302</v>
      </c>
      <c r="F470" t="s">
        <v>661</v>
      </c>
      <c r="G470" t="s">
        <v>352</v>
      </c>
      <c r="H470" t="s">
        <v>352</v>
      </c>
      <c r="I470" s="145" t="s">
        <v>710</v>
      </c>
      <c r="J470" s="145"/>
      <c r="K470" t="s">
        <v>340</v>
      </c>
      <c r="L470" s="145">
        <v>45607.521504629629</v>
      </c>
      <c r="M470" t="s">
        <v>290</v>
      </c>
    </row>
    <row r="471" spans="1:13" hidden="1">
      <c r="A471">
        <v>1330675</v>
      </c>
      <c r="B471">
        <v>1202010101</v>
      </c>
      <c r="C471" t="s">
        <v>711</v>
      </c>
      <c r="D471" t="s">
        <v>89</v>
      </c>
      <c r="E471" t="s">
        <v>302</v>
      </c>
      <c r="F471" t="s">
        <v>661</v>
      </c>
      <c r="G471" t="s">
        <v>352</v>
      </c>
      <c r="H471" t="s">
        <v>352</v>
      </c>
      <c r="I471" s="145" t="s">
        <v>712</v>
      </c>
      <c r="J471" s="145"/>
      <c r="K471" t="s">
        <v>340</v>
      </c>
      <c r="L471" s="145">
        <v>45607.521504629629</v>
      </c>
      <c r="M471" t="s">
        <v>290</v>
      </c>
    </row>
    <row r="472" spans="1:13" hidden="1">
      <c r="A472">
        <v>1330677</v>
      </c>
      <c r="B472">
        <v>1202010102</v>
      </c>
      <c r="C472" t="s">
        <v>713</v>
      </c>
      <c r="D472" t="s">
        <v>89</v>
      </c>
      <c r="E472" t="s">
        <v>302</v>
      </c>
      <c r="F472" t="s">
        <v>661</v>
      </c>
      <c r="G472" t="s">
        <v>352</v>
      </c>
      <c r="H472" t="s">
        <v>352</v>
      </c>
      <c r="I472" s="145" t="s">
        <v>352</v>
      </c>
      <c r="J472" s="145"/>
      <c r="K472" t="s">
        <v>340</v>
      </c>
      <c r="L472" s="145">
        <v>45607.521504629629</v>
      </c>
      <c r="M472" t="s">
        <v>290</v>
      </c>
    </row>
    <row r="473" spans="1:13" hidden="1">
      <c r="A473">
        <v>1330679</v>
      </c>
      <c r="B473">
        <v>1202010103</v>
      </c>
      <c r="C473" t="s">
        <v>714</v>
      </c>
      <c r="D473" t="s">
        <v>89</v>
      </c>
      <c r="E473" t="s">
        <v>302</v>
      </c>
      <c r="F473" t="s">
        <v>661</v>
      </c>
      <c r="G473" t="s">
        <v>352</v>
      </c>
      <c r="H473" t="s">
        <v>352</v>
      </c>
      <c r="I473" s="145" t="s">
        <v>715</v>
      </c>
      <c r="J473" s="145"/>
      <c r="K473" t="s">
        <v>340</v>
      </c>
      <c r="L473" s="145">
        <v>45607.521504629629</v>
      </c>
      <c r="M473" t="s">
        <v>290</v>
      </c>
    </row>
    <row r="474" spans="1:13" hidden="1">
      <c r="A474">
        <v>1330681</v>
      </c>
      <c r="B474">
        <v>1202010104</v>
      </c>
      <c r="C474" t="s">
        <v>716</v>
      </c>
      <c r="D474" t="s">
        <v>89</v>
      </c>
      <c r="E474" t="s">
        <v>302</v>
      </c>
      <c r="F474" t="s">
        <v>661</v>
      </c>
      <c r="G474" t="s">
        <v>352</v>
      </c>
      <c r="H474" t="s">
        <v>352</v>
      </c>
      <c r="I474" s="145" t="s">
        <v>542</v>
      </c>
      <c r="J474" s="145"/>
      <c r="K474" t="s">
        <v>340</v>
      </c>
      <c r="L474" s="145">
        <v>45607.521504629629</v>
      </c>
      <c r="M474" t="s">
        <v>290</v>
      </c>
    </row>
    <row r="475" spans="1:13" hidden="1">
      <c r="A475">
        <v>1330683</v>
      </c>
      <c r="B475">
        <v>1202010105</v>
      </c>
      <c r="C475" t="s">
        <v>717</v>
      </c>
      <c r="D475" t="s">
        <v>89</v>
      </c>
      <c r="E475" t="s">
        <v>302</v>
      </c>
      <c r="F475" t="s">
        <v>661</v>
      </c>
      <c r="G475" t="s">
        <v>352</v>
      </c>
      <c r="H475" t="s">
        <v>352</v>
      </c>
      <c r="I475" s="145" t="s">
        <v>718</v>
      </c>
      <c r="J475" s="145"/>
      <c r="K475" t="s">
        <v>340</v>
      </c>
      <c r="L475" s="145">
        <v>45607.521504629629</v>
      </c>
      <c r="M475" t="s">
        <v>290</v>
      </c>
    </row>
    <row r="476" spans="1:13" hidden="1">
      <c r="A476">
        <v>1330685</v>
      </c>
      <c r="B476">
        <v>1202020101</v>
      </c>
      <c r="C476" t="s">
        <v>719</v>
      </c>
      <c r="D476" t="s">
        <v>91</v>
      </c>
      <c r="E476" t="s">
        <v>302</v>
      </c>
      <c r="F476" t="s">
        <v>661</v>
      </c>
      <c r="G476" t="s">
        <v>352</v>
      </c>
      <c r="H476" t="s">
        <v>720</v>
      </c>
      <c r="I476" s="145" t="s">
        <v>721</v>
      </c>
      <c r="J476" s="145"/>
      <c r="K476" t="s">
        <v>340</v>
      </c>
      <c r="L476" s="145">
        <v>45607.521504629629</v>
      </c>
      <c r="M476" t="s">
        <v>290</v>
      </c>
    </row>
    <row r="477" spans="1:13" hidden="1">
      <c r="A477">
        <v>1330687</v>
      </c>
      <c r="B477">
        <v>1202020102</v>
      </c>
      <c r="C477" t="s">
        <v>722</v>
      </c>
      <c r="D477" t="s">
        <v>91</v>
      </c>
      <c r="E477" t="s">
        <v>302</v>
      </c>
      <c r="F477" t="s">
        <v>661</v>
      </c>
      <c r="G477" t="s">
        <v>352</v>
      </c>
      <c r="H477" t="s">
        <v>723</v>
      </c>
      <c r="I477" s="145" t="s">
        <v>724</v>
      </c>
      <c r="J477" s="145"/>
      <c r="K477" t="s">
        <v>340</v>
      </c>
      <c r="L477" s="145">
        <v>45607.521504629629</v>
      </c>
      <c r="M477" t="s">
        <v>290</v>
      </c>
    </row>
    <row r="478" spans="1:13" hidden="1">
      <c r="A478">
        <v>1330689</v>
      </c>
      <c r="B478">
        <v>1202020103</v>
      </c>
      <c r="C478" t="s">
        <v>725</v>
      </c>
      <c r="D478" t="s">
        <v>91</v>
      </c>
      <c r="E478" t="s">
        <v>302</v>
      </c>
      <c r="F478" t="s">
        <v>661</v>
      </c>
      <c r="G478" t="s">
        <v>352</v>
      </c>
      <c r="H478" t="s">
        <v>352</v>
      </c>
      <c r="I478" s="145" t="s">
        <v>726</v>
      </c>
      <c r="J478" s="145"/>
      <c r="K478" t="s">
        <v>340</v>
      </c>
      <c r="L478" s="145">
        <v>45607.521504629629</v>
      </c>
      <c r="M478" t="s">
        <v>290</v>
      </c>
    </row>
    <row r="479" spans="1:13" hidden="1">
      <c r="A479">
        <v>1330691</v>
      </c>
      <c r="B479">
        <v>1202020104</v>
      </c>
      <c r="C479" t="s">
        <v>727</v>
      </c>
      <c r="D479" t="s">
        <v>91</v>
      </c>
      <c r="E479" t="s">
        <v>302</v>
      </c>
      <c r="F479" t="s">
        <v>661</v>
      </c>
      <c r="G479" t="s">
        <v>352</v>
      </c>
      <c r="H479" t="s">
        <v>728</v>
      </c>
      <c r="I479" s="145" t="s">
        <v>729</v>
      </c>
      <c r="J479" s="145"/>
      <c r="K479" t="s">
        <v>340</v>
      </c>
      <c r="L479" s="145">
        <v>45607.521504629629</v>
      </c>
      <c r="M479" t="s">
        <v>290</v>
      </c>
    </row>
    <row r="480" spans="1:13" hidden="1">
      <c r="A480">
        <v>1330693</v>
      </c>
      <c r="B480">
        <v>1202020105</v>
      </c>
      <c r="C480" t="s">
        <v>730</v>
      </c>
      <c r="D480" t="s">
        <v>91</v>
      </c>
      <c r="E480" t="s">
        <v>302</v>
      </c>
      <c r="F480" t="s">
        <v>661</v>
      </c>
      <c r="G480" t="s">
        <v>352</v>
      </c>
      <c r="H480" t="s">
        <v>731</v>
      </c>
      <c r="I480" s="145" t="s">
        <v>732</v>
      </c>
      <c r="J480" s="145"/>
      <c r="K480" t="s">
        <v>340</v>
      </c>
      <c r="L480" s="145">
        <v>45607.521504629629</v>
      </c>
      <c r="M480" t="s">
        <v>290</v>
      </c>
    </row>
    <row r="481" spans="1:13" hidden="1">
      <c r="A481">
        <v>1330695</v>
      </c>
      <c r="B481">
        <v>1202020106</v>
      </c>
      <c r="C481" t="s">
        <v>733</v>
      </c>
      <c r="D481" t="s">
        <v>91</v>
      </c>
      <c r="E481" t="s">
        <v>302</v>
      </c>
      <c r="F481" t="s">
        <v>661</v>
      </c>
      <c r="G481" t="s">
        <v>352</v>
      </c>
      <c r="H481" t="s">
        <v>352</v>
      </c>
      <c r="I481" s="145" t="s">
        <v>734</v>
      </c>
      <c r="J481" s="145"/>
      <c r="K481" t="s">
        <v>340</v>
      </c>
      <c r="L481" s="145">
        <v>45607.521504629629</v>
      </c>
      <c r="M481" t="s">
        <v>290</v>
      </c>
    </row>
    <row r="482" spans="1:13" hidden="1">
      <c r="A482">
        <v>1330697</v>
      </c>
      <c r="B482">
        <v>1203010101</v>
      </c>
      <c r="C482" t="s">
        <v>735</v>
      </c>
      <c r="D482" t="s">
        <v>253</v>
      </c>
      <c r="E482" t="s">
        <v>302</v>
      </c>
      <c r="F482" t="s">
        <v>661</v>
      </c>
      <c r="G482" t="s">
        <v>352</v>
      </c>
      <c r="H482" t="s">
        <v>352</v>
      </c>
      <c r="I482" s="145" t="s">
        <v>352</v>
      </c>
      <c r="J482" s="145"/>
      <c r="K482" t="s">
        <v>340</v>
      </c>
      <c r="L482" s="145">
        <v>45607.521504629629</v>
      </c>
      <c r="M482" t="s">
        <v>290</v>
      </c>
    </row>
    <row r="483" spans="1:13" hidden="1">
      <c r="A483">
        <v>1330699</v>
      </c>
      <c r="B483">
        <v>1203020101</v>
      </c>
      <c r="C483" t="s">
        <v>736</v>
      </c>
      <c r="D483" t="s">
        <v>94</v>
      </c>
      <c r="E483" t="s">
        <v>302</v>
      </c>
      <c r="F483" t="s">
        <v>661</v>
      </c>
      <c r="G483" t="s">
        <v>352</v>
      </c>
      <c r="H483" t="s">
        <v>352</v>
      </c>
      <c r="I483" s="145" t="s">
        <v>352</v>
      </c>
      <c r="J483" s="145"/>
      <c r="K483" t="s">
        <v>340</v>
      </c>
      <c r="L483" s="145">
        <v>45607.521504629629</v>
      </c>
      <c r="M483" t="s">
        <v>290</v>
      </c>
    </row>
    <row r="484" spans="1:13" hidden="1">
      <c r="A484">
        <v>1330701</v>
      </c>
      <c r="B484">
        <v>1204010101</v>
      </c>
      <c r="C484" t="s">
        <v>737</v>
      </c>
      <c r="D484" t="s">
        <v>95</v>
      </c>
      <c r="E484" t="s">
        <v>302</v>
      </c>
      <c r="F484" t="s">
        <v>661</v>
      </c>
      <c r="G484" t="s">
        <v>352</v>
      </c>
      <c r="H484" t="s">
        <v>352</v>
      </c>
      <c r="I484" s="145" t="s">
        <v>352</v>
      </c>
      <c r="J484" s="145"/>
      <c r="K484" t="s">
        <v>340</v>
      </c>
      <c r="L484" s="145">
        <v>45607.521504629629</v>
      </c>
      <c r="M484" t="s">
        <v>290</v>
      </c>
    </row>
    <row r="485" spans="1:13" hidden="1">
      <c r="A485">
        <v>1330703</v>
      </c>
      <c r="B485">
        <v>1205010101</v>
      </c>
      <c r="C485" t="s">
        <v>738</v>
      </c>
      <c r="D485" t="s">
        <v>97</v>
      </c>
      <c r="E485" t="s">
        <v>302</v>
      </c>
      <c r="F485" t="s">
        <v>661</v>
      </c>
      <c r="G485" t="s">
        <v>352</v>
      </c>
      <c r="H485" t="s">
        <v>352</v>
      </c>
      <c r="I485" s="145" t="s">
        <v>739</v>
      </c>
      <c r="J485" s="145"/>
      <c r="K485" t="s">
        <v>340</v>
      </c>
      <c r="L485" s="145">
        <v>45607.521504629629</v>
      </c>
      <c r="M485" t="s">
        <v>290</v>
      </c>
    </row>
    <row r="486" spans="1:13" hidden="1">
      <c r="A486">
        <v>1330705</v>
      </c>
      <c r="B486">
        <v>1205010102</v>
      </c>
      <c r="C486" t="s">
        <v>740</v>
      </c>
      <c r="D486" t="s">
        <v>97</v>
      </c>
      <c r="E486" t="s">
        <v>302</v>
      </c>
      <c r="F486" t="s">
        <v>661</v>
      </c>
      <c r="G486" t="s">
        <v>352</v>
      </c>
      <c r="H486" t="s">
        <v>352</v>
      </c>
      <c r="I486" s="145" t="s">
        <v>352</v>
      </c>
      <c r="J486" s="145"/>
      <c r="K486" t="s">
        <v>340</v>
      </c>
      <c r="L486" s="145">
        <v>45607.521504629629</v>
      </c>
      <c r="M486" t="s">
        <v>290</v>
      </c>
    </row>
    <row r="487" spans="1:13" hidden="1">
      <c r="A487">
        <v>1330707</v>
      </c>
      <c r="B487">
        <v>1205010103</v>
      </c>
      <c r="C487" t="s">
        <v>741</v>
      </c>
      <c r="D487" t="s">
        <v>97</v>
      </c>
      <c r="E487" t="s">
        <v>302</v>
      </c>
      <c r="F487" t="s">
        <v>661</v>
      </c>
      <c r="G487" t="s">
        <v>352</v>
      </c>
      <c r="H487" t="s">
        <v>352</v>
      </c>
      <c r="I487" s="145" t="s">
        <v>352</v>
      </c>
      <c r="J487" s="145"/>
      <c r="K487" t="s">
        <v>340</v>
      </c>
      <c r="L487" s="145">
        <v>45607.521504629629</v>
      </c>
      <c r="M487" t="s">
        <v>290</v>
      </c>
    </row>
    <row r="488" spans="1:13">
      <c r="I488" s="145"/>
      <c r="J488" s="145"/>
    </row>
    <row r="489" spans="1:13">
      <c r="I489" s="145"/>
      <c r="J489" s="145"/>
    </row>
    <row r="490" spans="1:13">
      <c r="I490" s="145"/>
      <c r="J490" s="145"/>
    </row>
    <row r="491" spans="1:13">
      <c r="I491" s="145"/>
      <c r="J491" s="145"/>
    </row>
    <row r="492" spans="1:13">
      <c r="I492" s="145"/>
      <c r="J492" s="145"/>
    </row>
    <row r="493" spans="1:13">
      <c r="I493" s="145"/>
      <c r="J493" s="145"/>
    </row>
    <row r="494" spans="1:13">
      <c r="I494" s="145"/>
      <c r="J494" s="145"/>
    </row>
    <row r="495" spans="1:13">
      <c r="I495" s="145"/>
      <c r="J495" s="145"/>
    </row>
    <row r="496" spans="1:13">
      <c r="I496" s="145"/>
      <c r="J496" s="145"/>
    </row>
    <row r="497" spans="9:10">
      <c r="I497" s="145"/>
      <c r="J497" s="145"/>
    </row>
    <row r="498" spans="9:10">
      <c r="I498" s="145"/>
      <c r="J498" s="145"/>
    </row>
    <row r="499" spans="9:10">
      <c r="I499" s="145"/>
      <c r="J499" s="145"/>
    </row>
    <row r="500" spans="9:10">
      <c r="I500" s="145"/>
      <c r="J500" s="145"/>
    </row>
    <row r="501" spans="9:10">
      <c r="I501" s="145"/>
    </row>
    <row r="502" spans="9:10">
      <c r="I502" s="145"/>
    </row>
    <row r="503" spans="9:10">
      <c r="I503" s="145"/>
    </row>
    <row r="504" spans="9:10">
      <c r="I504" s="145"/>
    </row>
    <row r="505" spans="9:10">
      <c r="I505" s="145"/>
    </row>
    <row r="506" spans="9:10">
      <c r="I506" s="145"/>
    </row>
    <row r="507" spans="9:10">
      <c r="I507" s="145"/>
    </row>
    <row r="508" spans="9:10">
      <c r="I508" s="145"/>
    </row>
    <row r="509" spans="9:10">
      <c r="I509" s="145"/>
    </row>
    <row r="513" spans="1:10" ht="15.75">
      <c r="A513" s="174"/>
      <c r="B513" s="174"/>
      <c r="C513" s="174"/>
      <c r="D513" s="174"/>
      <c r="E513" s="174"/>
      <c r="F513" s="174"/>
      <c r="G513" s="174"/>
      <c r="H513" s="174"/>
      <c r="I513" s="174"/>
      <c r="J513" s="174"/>
    </row>
    <row r="514" spans="1:10" ht="15.75">
      <c r="A514" s="175"/>
      <c r="B514" s="175"/>
      <c r="C514" s="175"/>
      <c r="D514" s="175"/>
      <c r="E514" s="175"/>
      <c r="F514" s="175"/>
      <c r="G514" s="175"/>
      <c r="H514" s="175"/>
      <c r="I514" s="177"/>
      <c r="J514" s="175"/>
    </row>
    <row r="515" spans="1:10" ht="15.75">
      <c r="A515" s="178"/>
      <c r="B515" s="178"/>
      <c r="C515" s="178"/>
      <c r="D515" s="178"/>
      <c r="E515" s="178"/>
      <c r="F515" s="178"/>
      <c r="G515" s="178"/>
      <c r="H515" s="178"/>
      <c r="I515" s="180"/>
      <c r="J515" s="178"/>
    </row>
    <row r="516" spans="1:10" ht="15.75">
      <c r="A516" s="175"/>
      <c r="B516" s="175"/>
      <c r="C516" s="175"/>
      <c r="D516" s="175"/>
      <c r="E516" s="175"/>
      <c r="F516" s="175"/>
      <c r="G516" s="175"/>
      <c r="H516" s="175"/>
      <c r="I516" s="177"/>
      <c r="J516" s="175"/>
    </row>
    <row r="517" spans="1:10" ht="15.75">
      <c r="A517" s="178"/>
      <c r="B517" s="178"/>
      <c r="C517" s="178"/>
      <c r="D517" s="178"/>
      <c r="E517" s="178"/>
      <c r="F517" s="178"/>
      <c r="G517" s="178"/>
      <c r="H517" s="178"/>
      <c r="I517" s="180"/>
      <c r="J517" s="178"/>
    </row>
    <row r="518" spans="1:10" ht="15.75">
      <c r="A518" s="175"/>
      <c r="B518" s="175"/>
      <c r="C518" s="175"/>
      <c r="D518" s="175"/>
      <c r="E518" s="175"/>
      <c r="F518" s="175"/>
      <c r="G518" s="175"/>
      <c r="H518" s="175"/>
      <c r="I518" s="177"/>
      <c r="J518" s="175"/>
    </row>
    <row r="519" spans="1:10" ht="15.75">
      <c r="A519" s="178"/>
      <c r="B519" s="178"/>
      <c r="C519" s="178"/>
      <c r="D519" s="178"/>
      <c r="E519" s="178"/>
      <c r="F519" s="178"/>
      <c r="G519" s="178"/>
      <c r="H519" s="178"/>
      <c r="I519" s="180"/>
      <c r="J519" s="178"/>
    </row>
    <row r="520" spans="1:10" ht="15.75">
      <c r="A520" s="175"/>
      <c r="B520" s="175"/>
      <c r="C520" s="175"/>
      <c r="D520" s="175"/>
      <c r="E520" s="175"/>
      <c r="F520" s="175"/>
      <c r="G520" s="175"/>
      <c r="H520" s="175"/>
      <c r="I520" s="177"/>
      <c r="J520" s="175"/>
    </row>
    <row r="521" spans="1:10" ht="15.75">
      <c r="A521" s="178"/>
      <c r="B521" s="178"/>
      <c r="C521" s="178"/>
      <c r="D521" s="178"/>
      <c r="E521" s="178"/>
      <c r="F521" s="178"/>
      <c r="G521" s="178"/>
      <c r="H521" s="178"/>
      <c r="I521" s="180"/>
      <c r="J521" s="178"/>
    </row>
    <row r="522" spans="1:10" ht="15.75">
      <c r="A522" s="175"/>
      <c r="B522" s="175"/>
      <c r="C522" s="175"/>
      <c r="D522" s="175"/>
      <c r="E522" s="175"/>
      <c r="F522" s="175"/>
      <c r="G522" s="175"/>
      <c r="H522" s="175"/>
      <c r="I522" s="177"/>
      <c r="J522" s="175"/>
    </row>
    <row r="523" spans="1:10" ht="15.75">
      <c r="A523" s="178"/>
      <c r="B523" s="178"/>
      <c r="C523" s="178"/>
      <c r="D523" s="178"/>
      <c r="E523" s="178"/>
      <c r="F523" s="178"/>
      <c r="G523" s="178"/>
      <c r="H523" s="178"/>
      <c r="I523" s="180"/>
      <c r="J523" s="178"/>
    </row>
    <row r="524" spans="1:10" ht="15.75">
      <c r="A524" s="175"/>
      <c r="B524" s="175"/>
      <c r="C524" s="175"/>
      <c r="D524" s="175"/>
      <c r="E524" s="175"/>
      <c r="F524" s="175"/>
      <c r="G524" s="175"/>
      <c r="H524" s="175"/>
      <c r="I524" s="177"/>
      <c r="J524" s="175"/>
    </row>
    <row r="525" spans="1:10" ht="15.75">
      <c r="A525" s="178"/>
      <c r="B525" s="178"/>
      <c r="C525" s="178"/>
      <c r="D525" s="178"/>
      <c r="E525" s="178"/>
      <c r="F525" s="178"/>
      <c r="G525" s="178"/>
      <c r="H525" s="178"/>
      <c r="I525" s="180"/>
      <c r="J525" s="178"/>
    </row>
    <row r="526" spans="1:10" ht="15.75">
      <c r="A526" s="175"/>
      <c r="B526" s="175"/>
      <c r="C526" s="175"/>
      <c r="D526" s="175"/>
      <c r="E526" s="175"/>
      <c r="F526" s="175"/>
      <c r="G526" s="175"/>
      <c r="H526" s="175"/>
      <c r="I526" s="177"/>
      <c r="J526" s="175"/>
    </row>
    <row r="527" spans="1:10" ht="15.75">
      <c r="A527" s="178"/>
      <c r="B527" s="178"/>
      <c r="C527" s="178"/>
      <c r="D527" s="178"/>
      <c r="E527" s="178"/>
      <c r="F527" s="178"/>
      <c r="G527" s="178"/>
      <c r="H527" s="178"/>
      <c r="I527" s="180"/>
      <c r="J527" s="178"/>
    </row>
    <row r="528" spans="1:10" ht="15.75">
      <c r="A528" s="175"/>
      <c r="B528" s="175"/>
      <c r="C528" s="175"/>
      <c r="D528" s="175"/>
      <c r="E528" s="175"/>
      <c r="F528" s="175"/>
      <c r="G528" s="175"/>
      <c r="H528" s="175"/>
      <c r="I528" s="177"/>
      <c r="J528" s="175"/>
    </row>
    <row r="529" spans="1:10" ht="15.75">
      <c r="A529" s="178"/>
      <c r="B529" s="178"/>
      <c r="C529" s="178"/>
      <c r="D529" s="178"/>
      <c r="E529" s="178"/>
      <c r="F529" s="178"/>
      <c r="G529" s="178"/>
      <c r="H529" s="178"/>
      <c r="I529" s="180"/>
      <c r="J529" s="178"/>
    </row>
    <row r="530" spans="1:10" ht="15.75">
      <c r="A530" s="175"/>
      <c r="B530" s="175"/>
      <c r="C530" s="175"/>
      <c r="D530" s="175"/>
      <c r="E530" s="175"/>
      <c r="F530" s="175"/>
      <c r="G530" s="175"/>
      <c r="H530" s="175"/>
      <c r="I530" s="177"/>
      <c r="J530" s="175"/>
    </row>
    <row r="531" spans="1:10" ht="15.75">
      <c r="A531" s="178"/>
      <c r="B531" s="178"/>
      <c r="C531" s="178"/>
      <c r="D531" s="178"/>
      <c r="E531" s="178"/>
      <c r="F531" s="178"/>
      <c r="G531" s="178"/>
      <c r="H531" s="178"/>
      <c r="I531" s="180"/>
      <c r="J531" s="178"/>
    </row>
    <row r="532" spans="1:10" ht="15.75">
      <c r="A532" s="175"/>
      <c r="B532" s="175"/>
      <c r="C532" s="175"/>
      <c r="D532" s="175"/>
      <c r="E532" s="175"/>
      <c r="F532" s="175"/>
      <c r="G532" s="175"/>
      <c r="H532" s="175"/>
      <c r="I532" s="177"/>
      <c r="J532" s="175"/>
    </row>
    <row r="533" spans="1:10" ht="15.75">
      <c r="A533" s="178"/>
      <c r="B533" s="178"/>
      <c r="C533" s="178"/>
      <c r="D533" s="178"/>
      <c r="E533" s="178"/>
      <c r="F533" s="178"/>
      <c r="G533" s="178"/>
      <c r="H533" s="178"/>
      <c r="I533" s="180"/>
      <c r="J533" s="178"/>
    </row>
    <row r="534" spans="1:10" ht="15.75">
      <c r="A534" s="175"/>
      <c r="B534" s="175"/>
      <c r="C534" s="175"/>
      <c r="D534" s="175"/>
      <c r="E534" s="175"/>
      <c r="F534" s="175"/>
      <c r="G534" s="175"/>
      <c r="H534" s="175"/>
      <c r="I534" s="177"/>
      <c r="J534" s="175"/>
    </row>
    <row r="535" spans="1:10" ht="15.75">
      <c r="A535" s="178"/>
      <c r="B535" s="178"/>
      <c r="C535" s="178"/>
      <c r="D535" s="178"/>
      <c r="E535" s="178"/>
      <c r="F535" s="178"/>
      <c r="G535" s="178"/>
      <c r="H535" s="178"/>
      <c r="I535" s="180"/>
      <c r="J535" s="178"/>
    </row>
    <row r="536" spans="1:10" ht="15.75">
      <c r="A536" s="175"/>
      <c r="B536" s="175"/>
      <c r="C536" s="175"/>
      <c r="D536" s="175"/>
      <c r="E536" s="175"/>
      <c r="F536" s="175"/>
      <c r="G536" s="175"/>
      <c r="H536" s="175"/>
      <c r="I536" s="177"/>
      <c r="J536" s="175"/>
    </row>
    <row r="537" spans="1:10" ht="15.75">
      <c r="A537" s="178"/>
      <c r="B537" s="178"/>
      <c r="C537" s="178"/>
      <c r="D537" s="178"/>
      <c r="E537" s="178"/>
      <c r="F537" s="178"/>
      <c r="G537" s="178"/>
      <c r="H537" s="178"/>
      <c r="I537" s="180"/>
      <c r="J537" s="178"/>
    </row>
    <row r="538" spans="1:10" ht="15.75">
      <c r="A538" s="175"/>
      <c r="B538" s="175"/>
      <c r="C538" s="175"/>
      <c r="D538" s="175"/>
      <c r="E538" s="175"/>
      <c r="F538" s="175"/>
      <c r="G538" s="175"/>
      <c r="H538" s="175"/>
      <c r="I538" s="177"/>
      <c r="J538" s="175"/>
    </row>
    <row r="539" spans="1:10" ht="15.75">
      <c r="A539" s="178"/>
      <c r="B539" s="178"/>
      <c r="C539" s="178"/>
      <c r="D539" s="178"/>
      <c r="E539" s="178"/>
      <c r="F539" s="178"/>
      <c r="G539" s="178"/>
      <c r="H539" s="178"/>
      <c r="I539" s="180"/>
      <c r="J539" s="178"/>
    </row>
    <row r="540" spans="1:10" ht="15.75">
      <c r="A540" s="175"/>
      <c r="B540" s="175"/>
      <c r="C540" s="175"/>
      <c r="D540" s="175"/>
      <c r="E540" s="175"/>
      <c r="F540" s="175"/>
      <c r="G540" s="175"/>
      <c r="H540" s="175"/>
      <c r="I540" s="177"/>
      <c r="J540" s="175"/>
    </row>
    <row r="541" spans="1:10" ht="15.75">
      <c r="A541" s="178"/>
      <c r="B541" s="178"/>
      <c r="C541" s="178"/>
      <c r="D541" s="178"/>
      <c r="E541" s="178"/>
      <c r="F541" s="178"/>
      <c r="G541" s="178"/>
      <c r="H541" s="178"/>
      <c r="I541" s="180"/>
      <c r="J541" s="178"/>
    </row>
    <row r="542" spans="1:10" ht="15.75">
      <c r="A542" s="175"/>
      <c r="B542" s="175"/>
      <c r="C542" s="175"/>
      <c r="D542" s="175"/>
      <c r="E542" s="175"/>
      <c r="F542" s="175"/>
      <c r="G542" s="175"/>
      <c r="H542" s="175"/>
      <c r="I542" s="177"/>
      <c r="J542" s="175"/>
    </row>
    <row r="543" spans="1:10" ht="15.75">
      <c r="A543" s="178"/>
      <c r="B543" s="178"/>
      <c r="C543" s="178"/>
      <c r="D543" s="178"/>
      <c r="E543" s="178"/>
      <c r="F543" s="178"/>
      <c r="G543" s="178"/>
      <c r="H543" s="178"/>
      <c r="I543" s="180"/>
      <c r="J543" s="178"/>
    </row>
    <row r="544" spans="1:10" ht="15.75">
      <c r="A544" s="175"/>
      <c r="B544" s="175"/>
      <c r="C544" s="175"/>
      <c r="D544" s="175"/>
      <c r="E544" s="175"/>
      <c r="F544" s="175"/>
      <c r="G544" s="175"/>
      <c r="H544" s="175"/>
      <c r="I544" s="177"/>
      <c r="J544" s="175"/>
    </row>
    <row r="545" spans="1:10" ht="15.75">
      <c r="A545" s="178"/>
      <c r="B545" s="178"/>
      <c r="C545" s="178"/>
      <c r="D545" s="178"/>
      <c r="E545" s="178"/>
      <c r="F545" s="178"/>
      <c r="G545" s="178"/>
      <c r="H545" s="178"/>
      <c r="I545" s="180"/>
      <c r="J545" s="178"/>
    </row>
    <row r="546" spans="1:10" ht="15.75">
      <c r="A546" s="175"/>
      <c r="B546" s="175"/>
      <c r="C546" s="175"/>
      <c r="D546" s="175"/>
      <c r="E546" s="175"/>
      <c r="F546" s="175"/>
      <c r="G546" s="175"/>
      <c r="H546" s="175"/>
      <c r="I546" s="177"/>
      <c r="J546" s="175"/>
    </row>
    <row r="547" spans="1:10" ht="15.75">
      <c r="A547" s="178"/>
      <c r="B547" s="178"/>
      <c r="C547" s="178"/>
      <c r="D547" s="178"/>
      <c r="E547" s="178"/>
      <c r="F547" s="178"/>
      <c r="G547" s="178"/>
      <c r="H547" s="178"/>
      <c r="I547" s="180"/>
      <c r="J547" s="178"/>
    </row>
    <row r="548" spans="1:10" ht="15.75">
      <c r="A548" s="175"/>
      <c r="B548" s="175"/>
      <c r="C548" s="175"/>
      <c r="D548" s="175"/>
      <c r="E548" s="175"/>
      <c r="F548" s="175"/>
      <c r="G548" s="175"/>
      <c r="H548" s="175"/>
      <c r="I548" s="177"/>
      <c r="J548" s="175"/>
    </row>
    <row r="549" spans="1:10" ht="15.75">
      <c r="A549" s="178"/>
      <c r="B549" s="178"/>
      <c r="C549" s="178"/>
      <c r="D549" s="178"/>
      <c r="E549" s="178"/>
      <c r="F549" s="178"/>
      <c r="G549" s="178"/>
      <c r="H549" s="178"/>
      <c r="I549" s="180"/>
      <c r="J549" s="178"/>
    </row>
    <row r="550" spans="1:10" ht="15.75">
      <c r="A550" s="175"/>
      <c r="B550" s="175"/>
      <c r="C550" s="175"/>
      <c r="D550" s="175"/>
      <c r="E550" s="175"/>
      <c r="F550" s="175"/>
      <c r="G550" s="175"/>
      <c r="H550" s="175"/>
      <c r="I550" s="177"/>
      <c r="J550" s="175"/>
    </row>
    <row r="551" spans="1:10" ht="15.75">
      <c r="A551" s="178"/>
      <c r="B551" s="178"/>
      <c r="C551" s="178"/>
      <c r="D551" s="178"/>
      <c r="E551" s="178"/>
      <c r="F551" s="178"/>
      <c r="G551" s="178"/>
      <c r="H551" s="178"/>
      <c r="I551" s="180"/>
      <c r="J551" s="178"/>
    </row>
    <row r="552" spans="1:10" ht="15.75">
      <c r="A552" s="175"/>
      <c r="B552" s="175"/>
      <c r="C552" s="175"/>
      <c r="D552" s="175"/>
      <c r="E552" s="175"/>
      <c r="F552" s="175"/>
      <c r="G552" s="175"/>
      <c r="H552" s="175"/>
      <c r="I552" s="177"/>
      <c r="J552" s="175"/>
    </row>
    <row r="553" spans="1:10" ht="15.75">
      <c r="A553" s="178"/>
      <c r="B553" s="178"/>
      <c r="C553" s="178"/>
      <c r="D553" s="178"/>
      <c r="E553" s="178"/>
      <c r="F553" s="178"/>
      <c r="G553" s="178"/>
      <c r="H553" s="178"/>
      <c r="I553" s="180"/>
      <c r="J553" s="178"/>
    </row>
    <row r="554" spans="1:10" ht="15.75">
      <c r="A554" s="175"/>
      <c r="B554" s="175"/>
      <c r="C554" s="175"/>
      <c r="D554" s="175"/>
      <c r="E554" s="175"/>
      <c r="F554" s="175"/>
      <c r="G554" s="175"/>
      <c r="H554" s="175"/>
      <c r="I554" s="177"/>
      <c r="J554" s="175"/>
    </row>
    <row r="555" spans="1:10" ht="15.75">
      <c r="A555" s="178"/>
      <c r="B555" s="178"/>
      <c r="C555" s="178"/>
      <c r="D555" s="178"/>
      <c r="E555" s="178"/>
      <c r="F555" s="178"/>
      <c r="G555" s="178"/>
      <c r="H555" s="178"/>
      <c r="I555" s="180"/>
      <c r="J555" s="178"/>
    </row>
    <row r="556" spans="1:10" ht="15.75">
      <c r="A556" s="175"/>
      <c r="B556" s="175"/>
      <c r="C556" s="175"/>
      <c r="D556" s="175"/>
      <c r="E556" s="175"/>
      <c r="F556" s="175"/>
      <c r="G556" s="175"/>
      <c r="H556" s="175"/>
      <c r="I556" s="177"/>
      <c r="J556" s="175"/>
    </row>
    <row r="557" spans="1:10" ht="15.75">
      <c r="A557" s="178"/>
      <c r="B557" s="178"/>
      <c r="C557" s="178"/>
      <c r="D557" s="178"/>
      <c r="E557" s="178"/>
      <c r="F557" s="178"/>
      <c r="G557" s="178"/>
      <c r="H557" s="178"/>
      <c r="I557" s="180"/>
      <c r="J557" s="178"/>
    </row>
    <row r="558" spans="1:10" ht="15.75">
      <c r="A558" s="175"/>
      <c r="B558" s="175"/>
      <c r="C558" s="175"/>
      <c r="D558" s="175"/>
      <c r="E558" s="175"/>
      <c r="F558" s="175"/>
      <c r="G558" s="175"/>
      <c r="H558" s="175"/>
      <c r="I558" s="177"/>
      <c r="J558" s="175"/>
    </row>
    <row r="559" spans="1:10" ht="15.75">
      <c r="A559" s="178"/>
      <c r="B559" s="178"/>
      <c r="C559" s="178"/>
      <c r="D559" s="178"/>
      <c r="E559" s="178"/>
      <c r="F559" s="178"/>
      <c r="G559" s="178"/>
      <c r="H559" s="178"/>
      <c r="I559" s="180"/>
      <c r="J559" s="178"/>
    </row>
    <row r="560" spans="1:10" ht="15.75">
      <c r="A560" s="175"/>
      <c r="B560" s="175"/>
      <c r="C560" s="175"/>
      <c r="D560" s="175"/>
      <c r="E560" s="175"/>
      <c r="F560" s="175"/>
      <c r="G560" s="175"/>
      <c r="H560" s="175"/>
      <c r="I560" s="177"/>
      <c r="J560" s="175"/>
    </row>
    <row r="561" spans="1:10" ht="15.75">
      <c r="A561" s="178"/>
      <c r="B561" s="178"/>
      <c r="C561" s="178"/>
      <c r="D561" s="178"/>
      <c r="E561" s="178"/>
      <c r="F561" s="178"/>
      <c r="G561" s="178"/>
      <c r="H561" s="178"/>
      <c r="I561" s="180"/>
      <c r="J561" s="178"/>
    </row>
    <row r="562" spans="1:10" ht="15.75">
      <c r="A562" s="175"/>
      <c r="B562" s="175"/>
      <c r="C562" s="175"/>
      <c r="D562" s="175"/>
      <c r="E562" s="175"/>
      <c r="F562" s="175"/>
      <c r="G562" s="175"/>
      <c r="H562" s="175"/>
      <c r="I562" s="177"/>
      <c r="J562" s="175"/>
    </row>
    <row r="563" spans="1:10" ht="15.75">
      <c r="A563" s="178"/>
      <c r="B563" s="178"/>
      <c r="C563" s="178"/>
      <c r="D563" s="178"/>
      <c r="E563" s="178"/>
      <c r="F563" s="178"/>
      <c r="G563" s="178"/>
      <c r="H563" s="178"/>
      <c r="I563" s="180"/>
      <c r="J563" s="178"/>
    </row>
    <row r="564" spans="1:10" ht="15.75">
      <c r="A564" s="175"/>
      <c r="B564" s="175"/>
      <c r="C564" s="175"/>
      <c r="D564" s="175"/>
      <c r="E564" s="175"/>
      <c r="F564" s="175"/>
      <c r="G564" s="175"/>
      <c r="H564" s="175"/>
      <c r="I564" s="177"/>
      <c r="J564" s="175"/>
    </row>
    <row r="565" spans="1:10" ht="15.75">
      <c r="A565" s="178"/>
      <c r="B565" s="178"/>
      <c r="C565" s="178"/>
      <c r="D565" s="178"/>
      <c r="E565" s="178"/>
      <c r="F565" s="178"/>
      <c r="G565" s="178"/>
      <c r="H565" s="178"/>
      <c r="I565" s="180"/>
      <c r="J565" s="178"/>
    </row>
    <row r="566" spans="1:10" ht="15.75">
      <c r="A566" s="175"/>
      <c r="B566" s="175"/>
      <c r="C566" s="175"/>
      <c r="D566" s="175"/>
      <c r="E566" s="175"/>
      <c r="F566" s="175"/>
      <c r="G566" s="175"/>
      <c r="H566" s="175"/>
      <c r="I566" s="177"/>
      <c r="J566" s="175"/>
    </row>
    <row r="567" spans="1:10" ht="15.75">
      <c r="A567" s="178"/>
      <c r="B567" s="178"/>
      <c r="C567" s="178"/>
      <c r="D567" s="178"/>
      <c r="E567" s="178"/>
      <c r="F567" s="178"/>
      <c r="G567" s="178"/>
      <c r="H567" s="178"/>
      <c r="I567" s="180"/>
      <c r="J567" s="178"/>
    </row>
    <row r="568" spans="1:10" ht="15.75">
      <c r="A568" s="175"/>
      <c r="B568" s="175"/>
      <c r="C568" s="175"/>
      <c r="D568" s="175"/>
      <c r="E568" s="175"/>
      <c r="F568" s="175"/>
      <c r="G568" s="175"/>
      <c r="H568" s="175"/>
      <c r="I568" s="177"/>
      <c r="J568" s="175"/>
    </row>
    <row r="569" spans="1:10" ht="15.75">
      <c r="A569" s="178"/>
      <c r="B569" s="178"/>
      <c r="C569" s="178"/>
      <c r="D569" s="178"/>
      <c r="E569" s="178"/>
      <c r="F569" s="178"/>
      <c r="G569" s="178"/>
      <c r="H569" s="178"/>
      <c r="I569" s="180"/>
      <c r="J569" s="178"/>
    </row>
    <row r="570" spans="1:10" ht="15.75">
      <c r="A570" s="175"/>
      <c r="B570" s="175"/>
      <c r="C570" s="175"/>
      <c r="D570" s="175"/>
      <c r="E570" s="175"/>
      <c r="F570" s="175"/>
      <c r="G570" s="175"/>
      <c r="H570" s="175"/>
      <c r="I570" s="177"/>
      <c r="J570" s="175"/>
    </row>
    <row r="571" spans="1:10" ht="15.75">
      <c r="A571" s="178"/>
      <c r="B571" s="178"/>
      <c r="C571" s="178"/>
      <c r="D571" s="178"/>
      <c r="E571" s="178"/>
      <c r="F571" s="178"/>
      <c r="G571" s="178"/>
      <c r="H571" s="178"/>
      <c r="I571" s="180"/>
      <c r="J571" s="178"/>
    </row>
    <row r="572" spans="1:10" ht="15.75">
      <c r="A572" s="175"/>
      <c r="B572" s="175"/>
      <c r="C572" s="175"/>
      <c r="D572" s="175"/>
      <c r="E572" s="175"/>
      <c r="F572" s="175"/>
      <c r="G572" s="175"/>
      <c r="H572" s="175"/>
      <c r="I572" s="177"/>
      <c r="J572" s="175"/>
    </row>
    <row r="573" spans="1:10" ht="15.75">
      <c r="A573" s="178"/>
      <c r="B573" s="178"/>
      <c r="C573" s="178"/>
      <c r="D573" s="178"/>
      <c r="E573" s="178"/>
      <c r="F573" s="178"/>
      <c r="G573" s="178"/>
      <c r="H573" s="178"/>
      <c r="I573" s="180"/>
      <c r="J573" s="178"/>
    </row>
    <row r="574" spans="1:10" ht="15.75">
      <c r="A574" s="175"/>
      <c r="B574" s="175"/>
      <c r="C574" s="175"/>
      <c r="D574" s="175"/>
      <c r="E574" s="175"/>
      <c r="F574" s="175"/>
      <c r="G574" s="175"/>
      <c r="H574" s="175"/>
      <c r="I574" s="177"/>
      <c r="J574" s="175"/>
    </row>
    <row r="575" spans="1:10" ht="15.75">
      <c r="A575" s="178"/>
      <c r="B575" s="178"/>
      <c r="C575" s="178"/>
      <c r="D575" s="178"/>
      <c r="E575" s="178"/>
      <c r="F575" s="178"/>
      <c r="G575" s="178"/>
      <c r="H575" s="178"/>
      <c r="I575" s="180"/>
      <c r="J575" s="178"/>
    </row>
    <row r="576" spans="1:10" ht="15.75">
      <c r="A576" s="175"/>
      <c r="B576" s="175"/>
      <c r="C576" s="175"/>
      <c r="D576" s="175"/>
      <c r="E576" s="175"/>
      <c r="F576" s="175"/>
      <c r="G576" s="175"/>
      <c r="H576" s="175"/>
      <c r="I576" s="177"/>
      <c r="J576" s="175"/>
    </row>
    <row r="577" spans="1:10" ht="15.75">
      <c r="A577" s="178"/>
      <c r="B577" s="178"/>
      <c r="C577" s="178"/>
      <c r="D577" s="178"/>
      <c r="E577" s="178"/>
      <c r="F577" s="178"/>
      <c r="G577" s="178"/>
      <c r="H577" s="178"/>
      <c r="I577" s="180"/>
      <c r="J577" s="178"/>
    </row>
    <row r="578" spans="1:10" ht="15.75">
      <c r="A578" s="175"/>
      <c r="B578" s="175"/>
      <c r="C578" s="175"/>
      <c r="D578" s="175"/>
      <c r="E578" s="175"/>
      <c r="F578" s="175"/>
      <c r="G578" s="175"/>
      <c r="H578" s="175"/>
      <c r="I578" s="177"/>
      <c r="J578" s="175"/>
    </row>
    <row r="579" spans="1:10" ht="15.75">
      <c r="A579" s="178"/>
      <c r="B579" s="178"/>
      <c r="C579" s="178"/>
      <c r="D579" s="178"/>
      <c r="E579" s="178"/>
      <c r="F579" s="178"/>
      <c r="G579" s="178"/>
      <c r="H579" s="178"/>
      <c r="I579" s="180"/>
      <c r="J579" s="178"/>
    </row>
    <row r="580" spans="1:10" ht="15.75">
      <c r="A580" s="175"/>
      <c r="B580" s="175"/>
      <c r="C580" s="175"/>
      <c r="D580" s="175"/>
      <c r="E580" s="175"/>
      <c r="F580" s="175"/>
      <c r="G580" s="175"/>
      <c r="H580" s="175"/>
      <c r="I580" s="177"/>
      <c r="J580" s="175"/>
    </row>
    <row r="581" spans="1:10" ht="15.75">
      <c r="A581" s="178"/>
      <c r="B581" s="178"/>
      <c r="C581" s="178"/>
      <c r="D581" s="178"/>
      <c r="E581" s="178"/>
      <c r="F581" s="178"/>
      <c r="G581" s="178"/>
      <c r="H581" s="178"/>
      <c r="I581" s="180"/>
      <c r="J581" s="178"/>
    </row>
    <row r="582" spans="1:10" ht="15.75">
      <c r="A582" s="175"/>
      <c r="B582" s="175"/>
      <c r="C582" s="175"/>
      <c r="D582" s="175"/>
      <c r="E582" s="175"/>
      <c r="F582" s="175"/>
      <c r="G582" s="175"/>
      <c r="H582" s="175"/>
      <c r="I582" s="177"/>
      <c r="J582" s="175"/>
    </row>
    <row r="583" spans="1:10" ht="15.75">
      <c r="A583" s="178"/>
      <c r="B583" s="178"/>
      <c r="C583" s="178"/>
      <c r="D583" s="178"/>
      <c r="E583" s="178"/>
      <c r="F583" s="178"/>
      <c r="G583" s="178"/>
      <c r="H583" s="178"/>
      <c r="I583" s="180"/>
      <c r="J583" s="178"/>
    </row>
    <row r="584" spans="1:10" ht="15.75">
      <c r="A584" s="175"/>
      <c r="B584" s="175"/>
      <c r="C584" s="175"/>
      <c r="D584" s="175"/>
      <c r="E584" s="175"/>
      <c r="F584" s="175"/>
      <c r="G584" s="175"/>
      <c r="H584" s="175"/>
      <c r="I584" s="177"/>
      <c r="J584" s="175"/>
    </row>
    <row r="585" spans="1:10" ht="15.75">
      <c r="A585" s="178"/>
      <c r="B585" s="178"/>
      <c r="C585" s="178"/>
      <c r="D585" s="178"/>
      <c r="E585" s="178"/>
      <c r="F585" s="178"/>
      <c r="G585" s="178"/>
      <c r="H585" s="178"/>
      <c r="I585" s="180"/>
      <c r="J585" s="178"/>
    </row>
    <row r="586" spans="1:10" ht="15.75">
      <c r="A586" s="175"/>
      <c r="B586" s="175"/>
      <c r="C586" s="175"/>
      <c r="D586" s="175"/>
      <c r="E586" s="175"/>
      <c r="F586" s="175"/>
      <c r="G586" s="175"/>
      <c r="H586" s="175"/>
      <c r="I586" s="177"/>
      <c r="J586" s="175"/>
    </row>
    <row r="587" spans="1:10" ht="15.75">
      <c r="A587" s="178"/>
      <c r="B587" s="178"/>
      <c r="C587" s="178"/>
      <c r="D587" s="178"/>
      <c r="E587" s="178"/>
      <c r="F587" s="178"/>
      <c r="G587" s="178"/>
      <c r="H587" s="178"/>
      <c r="I587" s="180"/>
      <c r="J587" s="178"/>
    </row>
    <row r="588" spans="1:10" ht="15.75">
      <c r="A588" s="175"/>
      <c r="B588" s="175"/>
      <c r="C588" s="175"/>
      <c r="D588" s="175"/>
      <c r="E588" s="175"/>
      <c r="F588" s="175"/>
      <c r="G588" s="175"/>
      <c r="H588" s="175"/>
      <c r="I588" s="177"/>
      <c r="J588" s="175"/>
    </row>
    <row r="589" spans="1:10" ht="15.75">
      <c r="A589" s="178"/>
      <c r="B589" s="178"/>
      <c r="C589" s="178"/>
      <c r="D589" s="178"/>
      <c r="E589" s="178"/>
      <c r="F589" s="178"/>
      <c r="G589" s="178"/>
      <c r="H589" s="178"/>
      <c r="I589" s="180"/>
      <c r="J589" s="178"/>
    </row>
    <row r="590" spans="1:10" ht="15.75">
      <c r="A590" s="175"/>
      <c r="B590" s="175"/>
      <c r="C590" s="175"/>
      <c r="D590" s="175"/>
      <c r="E590" s="175"/>
      <c r="F590" s="175"/>
      <c r="G590" s="175"/>
      <c r="H590" s="175"/>
      <c r="I590" s="177"/>
      <c r="J590" s="175"/>
    </row>
    <row r="591" spans="1:10" ht="15.75">
      <c r="A591" s="178"/>
      <c r="B591" s="178"/>
      <c r="C591" s="178"/>
      <c r="D591" s="178"/>
      <c r="E591" s="178"/>
      <c r="F591" s="178"/>
      <c r="G591" s="178"/>
      <c r="H591" s="178"/>
      <c r="I591" s="180"/>
      <c r="J591" s="178"/>
    </row>
    <row r="592" spans="1:10" ht="15.75">
      <c r="A592" s="175"/>
      <c r="B592" s="175"/>
      <c r="C592" s="175"/>
      <c r="D592" s="175"/>
      <c r="E592" s="175"/>
      <c r="F592" s="175"/>
      <c r="G592" s="175"/>
      <c r="H592" s="175"/>
      <c r="I592" s="177"/>
      <c r="J592" s="175"/>
    </row>
    <row r="593" spans="1:10" ht="15.75">
      <c r="A593" s="178"/>
      <c r="B593" s="178"/>
      <c r="C593" s="178"/>
      <c r="D593" s="178"/>
      <c r="E593" s="178"/>
      <c r="F593" s="178"/>
      <c r="G593" s="178"/>
      <c r="H593" s="178"/>
      <c r="I593" s="180"/>
      <c r="J593" s="178"/>
    </row>
    <row r="594" spans="1:10" ht="15.75">
      <c r="A594" s="175"/>
      <c r="B594" s="175"/>
      <c r="C594" s="175"/>
      <c r="D594" s="175"/>
      <c r="E594" s="175"/>
      <c r="F594" s="175"/>
      <c r="G594" s="175"/>
      <c r="H594" s="175"/>
      <c r="I594" s="177"/>
      <c r="J594" s="175"/>
    </row>
    <row r="595" spans="1:10" ht="15.75">
      <c r="A595" s="178"/>
      <c r="B595" s="178"/>
      <c r="C595" s="178"/>
      <c r="D595" s="178"/>
      <c r="E595" s="178"/>
      <c r="F595" s="178"/>
      <c r="G595" s="178"/>
      <c r="H595" s="178"/>
      <c r="I595" s="180"/>
      <c r="J595" s="178"/>
    </row>
    <row r="596" spans="1:10" ht="15.75">
      <c r="A596" s="175"/>
      <c r="B596" s="175"/>
      <c r="C596" s="175"/>
      <c r="D596" s="175"/>
      <c r="E596" s="175"/>
      <c r="F596" s="175"/>
      <c r="G596" s="175"/>
      <c r="H596" s="175"/>
      <c r="I596" s="177"/>
      <c r="J596" s="175"/>
    </row>
    <row r="597" spans="1:10" ht="15.75">
      <c r="A597" s="178"/>
      <c r="B597" s="178"/>
      <c r="C597" s="178"/>
      <c r="D597" s="178"/>
      <c r="E597" s="178"/>
      <c r="F597" s="178"/>
      <c r="G597" s="178"/>
      <c r="H597" s="178"/>
      <c r="I597" s="180"/>
      <c r="J597" s="178"/>
    </row>
    <row r="598" spans="1:10" ht="15.75">
      <c r="A598" s="175"/>
      <c r="B598" s="175"/>
      <c r="C598" s="175"/>
      <c r="D598" s="175"/>
      <c r="E598" s="175"/>
      <c r="F598" s="175"/>
      <c r="G598" s="175"/>
      <c r="H598" s="175"/>
      <c r="I598" s="177"/>
      <c r="J598" s="175"/>
    </row>
    <row r="599" spans="1:10" ht="15.75">
      <c r="A599" s="178"/>
      <c r="B599" s="178"/>
      <c r="C599" s="178"/>
      <c r="D599" s="178"/>
      <c r="E599" s="178"/>
      <c r="F599" s="178"/>
      <c r="G599" s="178"/>
      <c r="H599" s="178"/>
      <c r="I599" s="180"/>
      <c r="J599" s="178"/>
    </row>
    <row r="600" spans="1:10" ht="15.75">
      <c r="A600" s="175"/>
      <c r="B600" s="175"/>
      <c r="C600" s="175"/>
      <c r="D600" s="175"/>
      <c r="E600" s="175"/>
      <c r="F600" s="175"/>
      <c r="G600" s="175"/>
      <c r="H600" s="175"/>
      <c r="I600" s="177"/>
      <c r="J600" s="175"/>
    </row>
    <row r="601" spans="1:10" ht="15.75">
      <c r="A601" s="178"/>
      <c r="B601" s="178"/>
      <c r="C601" s="178"/>
      <c r="D601" s="178"/>
      <c r="E601" s="178"/>
      <c r="F601" s="178"/>
      <c r="G601" s="178"/>
      <c r="H601" s="178"/>
      <c r="I601" s="180"/>
      <c r="J601" s="178"/>
    </row>
    <row r="602" spans="1:10" ht="15.75">
      <c r="A602" s="175"/>
      <c r="B602" s="175"/>
      <c r="C602" s="175"/>
      <c r="D602" s="175"/>
      <c r="E602" s="175"/>
      <c r="F602" s="175"/>
      <c r="G602" s="175"/>
      <c r="H602" s="175"/>
      <c r="I602" s="177"/>
      <c r="J602" s="175"/>
    </row>
    <row r="603" spans="1:10" ht="15.75">
      <c r="A603" s="178"/>
      <c r="B603" s="178"/>
      <c r="C603" s="178"/>
      <c r="D603" s="178"/>
      <c r="E603" s="178"/>
      <c r="F603" s="178"/>
      <c r="G603" s="178"/>
      <c r="H603" s="178"/>
      <c r="I603" s="180"/>
      <c r="J603" s="178"/>
    </row>
    <row r="604" spans="1:10" ht="15.75">
      <c r="A604" s="175"/>
      <c r="B604" s="175"/>
      <c r="C604" s="175"/>
      <c r="D604" s="175"/>
      <c r="E604" s="175"/>
      <c r="F604" s="175"/>
      <c r="G604" s="175"/>
      <c r="H604" s="175"/>
      <c r="I604" s="177"/>
      <c r="J604" s="175"/>
    </row>
    <row r="605" spans="1:10" ht="15.75">
      <c r="A605" s="178"/>
      <c r="B605" s="178"/>
      <c r="C605" s="178"/>
      <c r="D605" s="178"/>
      <c r="E605" s="178"/>
      <c r="F605" s="178"/>
      <c r="G605" s="178"/>
      <c r="H605" s="178"/>
      <c r="I605" s="180"/>
      <c r="J605" s="178"/>
    </row>
    <row r="606" spans="1:10" ht="15.75">
      <c r="A606" s="175"/>
      <c r="B606" s="175"/>
      <c r="C606" s="175"/>
      <c r="D606" s="175"/>
      <c r="E606" s="175"/>
      <c r="F606" s="175"/>
      <c r="G606" s="175"/>
      <c r="H606" s="175"/>
      <c r="I606" s="177"/>
      <c r="J606" s="175"/>
    </row>
    <row r="607" spans="1:10" ht="15.75">
      <c r="A607" s="178"/>
      <c r="B607" s="178"/>
      <c r="C607" s="178"/>
      <c r="D607" s="178"/>
      <c r="E607" s="178"/>
      <c r="F607" s="178"/>
      <c r="G607" s="178"/>
      <c r="H607" s="178"/>
      <c r="I607" s="180"/>
      <c r="J607" s="178"/>
    </row>
    <row r="608" spans="1:10" ht="15.75">
      <c r="A608" s="175"/>
      <c r="B608" s="175"/>
      <c r="C608" s="175"/>
      <c r="D608" s="175"/>
      <c r="E608" s="175"/>
      <c r="F608" s="175"/>
      <c r="G608" s="175"/>
      <c r="H608" s="175"/>
      <c r="I608" s="177"/>
      <c r="J608" s="175"/>
    </row>
    <row r="609" spans="1:10" ht="15.75">
      <c r="A609" s="178"/>
      <c r="B609" s="178"/>
      <c r="C609" s="178"/>
      <c r="D609" s="178"/>
      <c r="E609" s="178"/>
      <c r="F609" s="178"/>
      <c r="G609" s="178"/>
      <c r="H609" s="178"/>
      <c r="I609" s="180"/>
      <c r="J609" s="178"/>
    </row>
    <row r="610" spans="1:10" ht="15.75">
      <c r="A610" s="175"/>
      <c r="B610" s="175"/>
      <c r="C610" s="175"/>
      <c r="D610" s="175"/>
      <c r="E610" s="175"/>
      <c r="F610" s="175"/>
      <c r="G610" s="175"/>
      <c r="H610" s="175"/>
      <c r="I610" s="177"/>
      <c r="J610" s="175"/>
    </row>
    <row r="611" spans="1:10" ht="15.75">
      <c r="A611" s="178"/>
      <c r="B611" s="178"/>
      <c r="C611" s="178"/>
      <c r="D611" s="178"/>
      <c r="E611" s="178"/>
      <c r="F611" s="178"/>
      <c r="G611" s="178"/>
      <c r="H611" s="178"/>
      <c r="I611" s="180"/>
      <c r="J611" s="178"/>
    </row>
    <row r="612" spans="1:10" ht="15.75">
      <c r="A612" s="175"/>
      <c r="B612" s="175"/>
      <c r="C612" s="175"/>
      <c r="D612" s="175"/>
      <c r="E612" s="175"/>
      <c r="F612" s="175"/>
      <c r="G612" s="175"/>
      <c r="H612" s="175"/>
      <c r="I612" s="177"/>
      <c r="J612" s="175"/>
    </row>
    <row r="613" spans="1:10" ht="15.75">
      <c r="A613" s="178"/>
      <c r="B613" s="178"/>
      <c r="C613" s="178"/>
      <c r="D613" s="178"/>
      <c r="E613" s="178"/>
      <c r="F613" s="178"/>
      <c r="G613" s="178"/>
      <c r="H613" s="178"/>
      <c r="I613" s="180"/>
      <c r="J613" s="178"/>
    </row>
    <row r="614" spans="1:10" ht="15.75">
      <c r="A614" s="175"/>
      <c r="B614" s="175"/>
      <c r="C614" s="175"/>
      <c r="D614" s="175"/>
      <c r="E614" s="175"/>
      <c r="F614" s="175"/>
      <c r="G614" s="175"/>
      <c r="H614" s="175"/>
      <c r="I614" s="177"/>
      <c r="J614" s="175"/>
    </row>
    <row r="615" spans="1:10" ht="15.75">
      <c r="A615" s="178"/>
      <c r="B615" s="178"/>
      <c r="C615" s="178"/>
      <c r="D615" s="178"/>
      <c r="E615" s="178"/>
      <c r="F615" s="178"/>
      <c r="G615" s="178"/>
      <c r="H615" s="178"/>
      <c r="I615" s="180"/>
      <c r="J615" s="178"/>
    </row>
    <row r="616" spans="1:10" ht="15.75">
      <c r="A616" s="175"/>
      <c r="B616" s="175"/>
      <c r="C616" s="175"/>
      <c r="D616" s="175"/>
      <c r="E616" s="175"/>
      <c r="F616" s="175"/>
      <c r="G616" s="175"/>
      <c r="H616" s="175"/>
      <c r="I616" s="177"/>
      <c r="J616" s="175"/>
    </row>
    <row r="617" spans="1:10" ht="15.75">
      <c r="A617" s="178"/>
      <c r="B617" s="178"/>
      <c r="C617" s="178"/>
      <c r="D617" s="178"/>
      <c r="E617" s="178"/>
      <c r="F617" s="178"/>
      <c r="G617" s="178"/>
      <c r="H617" s="178"/>
      <c r="I617" s="180"/>
      <c r="J617" s="178"/>
    </row>
    <row r="618" spans="1:10" ht="15.75">
      <c r="A618" s="175"/>
      <c r="B618" s="175"/>
      <c r="C618" s="175"/>
      <c r="D618" s="175"/>
      <c r="E618" s="175"/>
      <c r="F618" s="175"/>
      <c r="G618" s="175"/>
      <c r="H618" s="175"/>
      <c r="I618" s="177"/>
      <c r="J618" s="175"/>
    </row>
    <row r="619" spans="1:10" ht="15.75">
      <c r="A619" s="178"/>
      <c r="B619" s="178"/>
      <c r="C619" s="178"/>
      <c r="D619" s="178"/>
      <c r="E619" s="178"/>
      <c r="F619" s="178"/>
      <c r="G619" s="178"/>
      <c r="H619" s="178"/>
      <c r="I619" s="180"/>
      <c r="J619" s="178"/>
    </row>
    <row r="620" spans="1:10" ht="15.75">
      <c r="A620" s="175"/>
      <c r="B620" s="175"/>
      <c r="C620" s="175"/>
      <c r="D620" s="175"/>
      <c r="E620" s="175"/>
      <c r="F620" s="175"/>
      <c r="G620" s="175"/>
      <c r="H620" s="175"/>
      <c r="I620" s="177"/>
      <c r="J620" s="175"/>
    </row>
    <row r="621" spans="1:10" ht="15.75">
      <c r="A621" s="178"/>
      <c r="B621" s="178"/>
      <c r="C621" s="178"/>
      <c r="D621" s="178"/>
      <c r="E621" s="178"/>
      <c r="F621" s="178"/>
      <c r="G621" s="178"/>
      <c r="H621" s="178"/>
      <c r="I621" s="180"/>
      <c r="J621" s="178"/>
    </row>
    <row r="622" spans="1:10" ht="15.75">
      <c r="A622" s="175"/>
      <c r="B622" s="175"/>
      <c r="C622" s="175"/>
      <c r="D622" s="175"/>
      <c r="E622" s="175"/>
      <c r="F622" s="175"/>
      <c r="G622" s="175"/>
      <c r="H622" s="175"/>
      <c r="I622" s="177"/>
      <c r="J622" s="175"/>
    </row>
    <row r="623" spans="1:10" ht="15.75">
      <c r="A623" s="178"/>
      <c r="B623" s="178"/>
      <c r="C623" s="178"/>
      <c r="D623" s="178"/>
      <c r="E623" s="178"/>
      <c r="F623" s="178"/>
      <c r="G623" s="178"/>
      <c r="H623" s="178"/>
      <c r="I623" s="180"/>
      <c r="J623" s="178"/>
    </row>
    <row r="624" spans="1:10" ht="15.75">
      <c r="A624" s="175"/>
      <c r="B624" s="175"/>
      <c r="C624" s="175"/>
      <c r="D624" s="175"/>
      <c r="E624" s="175"/>
      <c r="F624" s="175"/>
      <c r="G624" s="175"/>
      <c r="H624" s="175"/>
      <c r="I624" s="177"/>
      <c r="J624" s="175"/>
    </row>
    <row r="625" spans="1:10" ht="15.75">
      <c r="A625" s="178"/>
      <c r="B625" s="178"/>
      <c r="C625" s="178"/>
      <c r="D625" s="178"/>
      <c r="E625" s="178"/>
      <c r="F625" s="178"/>
      <c r="G625" s="178"/>
      <c r="H625" s="178"/>
      <c r="I625" s="180"/>
      <c r="J625" s="178"/>
    </row>
    <row r="626" spans="1:10" ht="15.75">
      <c r="A626" s="175"/>
      <c r="B626" s="175"/>
      <c r="C626" s="175"/>
      <c r="D626" s="175"/>
      <c r="E626" s="175"/>
      <c r="F626" s="175"/>
      <c r="G626" s="175"/>
      <c r="H626" s="175"/>
      <c r="I626" s="177"/>
      <c r="J626" s="175"/>
    </row>
    <row r="627" spans="1:10" ht="15.75">
      <c r="A627" s="178"/>
      <c r="B627" s="178"/>
      <c r="C627" s="178"/>
      <c r="D627" s="178"/>
      <c r="E627" s="178"/>
      <c r="F627" s="178"/>
      <c r="G627" s="178"/>
      <c r="H627" s="178"/>
      <c r="I627" s="180"/>
      <c r="J627" s="178"/>
    </row>
    <row r="628" spans="1:10" ht="15.75">
      <c r="A628" s="175"/>
      <c r="B628" s="175"/>
      <c r="C628" s="175"/>
      <c r="D628" s="175"/>
      <c r="E628" s="175"/>
      <c r="F628" s="175"/>
      <c r="G628" s="175"/>
      <c r="H628" s="175"/>
      <c r="I628" s="177"/>
      <c r="J628" s="175"/>
    </row>
    <row r="629" spans="1:10" ht="15.75">
      <c r="A629" s="178"/>
      <c r="B629" s="178"/>
      <c r="C629" s="178"/>
      <c r="D629" s="178"/>
      <c r="E629" s="178"/>
      <c r="F629" s="178"/>
      <c r="G629" s="178"/>
      <c r="H629" s="178"/>
      <c r="I629" s="180"/>
      <c r="J629" s="178"/>
    </row>
    <row r="630" spans="1:10" ht="15.75">
      <c r="A630" s="175"/>
      <c r="B630" s="175"/>
      <c r="C630" s="175"/>
      <c r="D630" s="175"/>
      <c r="E630" s="175"/>
      <c r="F630" s="175"/>
      <c r="G630" s="175"/>
      <c r="H630" s="175"/>
      <c r="I630" s="177"/>
      <c r="J630" s="175"/>
    </row>
    <row r="631" spans="1:10" ht="15.75">
      <c r="A631" s="178"/>
      <c r="B631" s="178"/>
      <c r="C631" s="178"/>
      <c r="D631" s="178"/>
      <c r="E631" s="178"/>
      <c r="F631" s="178"/>
      <c r="G631" s="178"/>
      <c r="H631" s="178"/>
      <c r="I631" s="180"/>
      <c r="J631" s="178"/>
    </row>
    <row r="632" spans="1:10" ht="15.75">
      <c r="A632" s="175"/>
      <c r="B632" s="175"/>
      <c r="C632" s="175"/>
      <c r="D632" s="175"/>
      <c r="E632" s="175"/>
      <c r="F632" s="175"/>
      <c r="G632" s="175"/>
      <c r="H632" s="175"/>
      <c r="I632" s="177"/>
      <c r="J632" s="175"/>
    </row>
    <row r="633" spans="1:10" ht="15.75">
      <c r="A633" s="178"/>
      <c r="B633" s="178"/>
      <c r="C633" s="178"/>
      <c r="D633" s="178"/>
      <c r="E633" s="178"/>
      <c r="F633" s="178"/>
      <c r="G633" s="178"/>
      <c r="H633" s="178"/>
      <c r="I633" s="180"/>
      <c r="J633" s="178"/>
    </row>
    <row r="634" spans="1:10" ht="15.75">
      <c r="A634" s="175"/>
      <c r="B634" s="175"/>
      <c r="C634" s="175"/>
      <c r="D634" s="175"/>
      <c r="E634" s="175"/>
      <c r="F634" s="175"/>
      <c r="G634" s="175"/>
      <c r="H634" s="175"/>
      <c r="I634" s="177"/>
      <c r="J634" s="175"/>
    </row>
    <row r="635" spans="1:10" ht="15.75">
      <c r="A635" s="178"/>
      <c r="B635" s="178"/>
      <c r="C635" s="178"/>
      <c r="D635" s="178"/>
      <c r="E635" s="178"/>
      <c r="F635" s="178"/>
      <c r="G635" s="178"/>
      <c r="H635" s="178"/>
      <c r="I635" s="180"/>
      <c r="J635" s="178"/>
    </row>
    <row r="636" spans="1:10" ht="15.75">
      <c r="A636" s="175"/>
      <c r="B636" s="175"/>
      <c r="C636" s="175"/>
      <c r="D636" s="175"/>
      <c r="E636" s="175"/>
      <c r="F636" s="175"/>
      <c r="G636" s="175"/>
      <c r="H636" s="175"/>
      <c r="I636" s="177"/>
      <c r="J636" s="175"/>
    </row>
    <row r="638" spans="1:10">
      <c r="J638" s="145"/>
    </row>
    <row r="639" spans="1:10">
      <c r="J639" s="145"/>
    </row>
    <row r="640" spans="1:10">
      <c r="J640" s="145"/>
    </row>
    <row r="641" spans="10:10">
      <c r="J641" s="145"/>
    </row>
    <row r="642" spans="10:10">
      <c r="J642" s="145"/>
    </row>
    <row r="643" spans="10:10">
      <c r="J643" s="145"/>
    </row>
    <row r="644" spans="10:10">
      <c r="J644" s="145"/>
    </row>
    <row r="645" spans="10:10">
      <c r="J645" s="145"/>
    </row>
    <row r="646" spans="10:10">
      <c r="J646" s="145"/>
    </row>
    <row r="647" spans="10:10">
      <c r="J647" s="145"/>
    </row>
    <row r="648" spans="10:10">
      <c r="J648" s="145"/>
    </row>
    <row r="649" spans="10:10">
      <c r="J649" s="145"/>
    </row>
    <row r="650" spans="10:10">
      <c r="J650" s="145"/>
    </row>
    <row r="651" spans="10:10">
      <c r="J651" s="145"/>
    </row>
    <row r="652" spans="10:10">
      <c r="J652" s="145"/>
    </row>
    <row r="653" spans="10:10">
      <c r="J653" s="145"/>
    </row>
    <row r="654" spans="10:10">
      <c r="J654" s="145"/>
    </row>
    <row r="655" spans="10:10">
      <c r="J655" s="145"/>
    </row>
    <row r="656" spans="10:10">
      <c r="J656" s="145"/>
    </row>
    <row r="657" spans="10:10">
      <c r="J657" s="145"/>
    </row>
    <row r="658" spans="10:10">
      <c r="J658" s="145"/>
    </row>
    <row r="659" spans="10:10">
      <c r="J659" s="145"/>
    </row>
    <row r="660" spans="10:10">
      <c r="J660" s="145"/>
    </row>
    <row r="661" spans="10:10">
      <c r="J661" s="145"/>
    </row>
    <row r="662" spans="10:10">
      <c r="J662" s="145"/>
    </row>
    <row r="663" spans="10:10">
      <c r="J663" s="145"/>
    </row>
    <row r="664" spans="10:10">
      <c r="J664" s="145"/>
    </row>
    <row r="665" spans="10:10">
      <c r="J665" s="145"/>
    </row>
    <row r="666" spans="10:10">
      <c r="J666" s="145"/>
    </row>
    <row r="667" spans="10:10">
      <c r="J667" s="145"/>
    </row>
    <row r="668" spans="10:10">
      <c r="J668" s="145"/>
    </row>
    <row r="669" spans="10:10">
      <c r="J669" s="145"/>
    </row>
    <row r="670" spans="10:10">
      <c r="J670" s="145"/>
    </row>
    <row r="671" spans="10:10">
      <c r="J671" s="145"/>
    </row>
    <row r="672" spans="10:10">
      <c r="J672" s="145"/>
    </row>
    <row r="673" spans="10:10">
      <c r="J673" s="145"/>
    </row>
    <row r="674" spans="10:10">
      <c r="J674" s="145"/>
    </row>
    <row r="675" spans="10:10">
      <c r="J675" s="145"/>
    </row>
    <row r="676" spans="10:10">
      <c r="J676" s="145"/>
    </row>
    <row r="677" spans="10:10">
      <c r="J677" s="145"/>
    </row>
    <row r="678" spans="10:10">
      <c r="J678" s="145"/>
    </row>
    <row r="679" spans="10:10">
      <c r="J679" s="145"/>
    </row>
    <row r="680" spans="10:10">
      <c r="J680" s="145"/>
    </row>
    <row r="681" spans="10:10">
      <c r="J681" s="145"/>
    </row>
    <row r="682" spans="10:10">
      <c r="J682" s="145"/>
    </row>
    <row r="683" spans="10:10">
      <c r="J683" s="145"/>
    </row>
    <row r="684" spans="10:10">
      <c r="J684" s="145"/>
    </row>
    <row r="685" spans="10:10">
      <c r="J685" s="145"/>
    </row>
    <row r="686" spans="10:10">
      <c r="J686" s="145"/>
    </row>
    <row r="687" spans="10:10">
      <c r="J687" s="145"/>
    </row>
    <row r="688" spans="10:10">
      <c r="J688" s="145"/>
    </row>
    <row r="689" spans="10:10">
      <c r="J689" s="145"/>
    </row>
    <row r="690" spans="10:10">
      <c r="J690" s="145"/>
    </row>
    <row r="691" spans="10:10">
      <c r="J691" s="145"/>
    </row>
    <row r="692" spans="10:10">
      <c r="J692" s="145"/>
    </row>
    <row r="693" spans="10:10">
      <c r="J693" s="145"/>
    </row>
    <row r="694" spans="10:10">
      <c r="J694" s="145"/>
    </row>
    <row r="695" spans="10:10">
      <c r="J695" s="145"/>
    </row>
    <row r="696" spans="10:10">
      <c r="J696" s="145"/>
    </row>
    <row r="697" spans="10:10">
      <c r="J697" s="145"/>
    </row>
    <row r="698" spans="10:10">
      <c r="J698" s="145"/>
    </row>
    <row r="699" spans="10:10">
      <c r="J699" s="145"/>
    </row>
    <row r="700" spans="10:10">
      <c r="J700" s="145"/>
    </row>
    <row r="701" spans="10:10">
      <c r="J701" s="145"/>
    </row>
    <row r="702" spans="10:10">
      <c r="J702" s="145"/>
    </row>
    <row r="703" spans="10:10">
      <c r="J703" s="145"/>
    </row>
    <row r="704" spans="10:10">
      <c r="J704" s="145"/>
    </row>
    <row r="705" spans="10:10">
      <c r="J705" s="145"/>
    </row>
    <row r="706" spans="10:10">
      <c r="J706" s="145"/>
    </row>
    <row r="707" spans="10:10">
      <c r="J707" s="145"/>
    </row>
    <row r="708" spans="10:10">
      <c r="J708" s="145"/>
    </row>
    <row r="709" spans="10:10">
      <c r="J709" s="145"/>
    </row>
    <row r="710" spans="10:10">
      <c r="J710" s="145"/>
    </row>
    <row r="711" spans="10:10">
      <c r="J711" s="145"/>
    </row>
    <row r="712" spans="10:10">
      <c r="J712" s="145"/>
    </row>
    <row r="713" spans="10:10">
      <c r="J713" s="145"/>
    </row>
    <row r="714" spans="10:10">
      <c r="J714" s="145"/>
    </row>
    <row r="715" spans="10:10">
      <c r="J715" s="145"/>
    </row>
    <row r="716" spans="10:10">
      <c r="J716" s="145"/>
    </row>
    <row r="717" spans="10:10">
      <c r="J717" s="145"/>
    </row>
    <row r="718" spans="10:10">
      <c r="J718" s="145"/>
    </row>
    <row r="719" spans="10:10">
      <c r="J719" s="145"/>
    </row>
    <row r="720" spans="10:10">
      <c r="J720" s="145"/>
    </row>
    <row r="721" spans="10:10">
      <c r="J721" s="145"/>
    </row>
    <row r="722" spans="10:10">
      <c r="J722" s="145"/>
    </row>
    <row r="723" spans="10:10">
      <c r="J723" s="145"/>
    </row>
    <row r="724" spans="10:10">
      <c r="J724" s="145"/>
    </row>
    <row r="725" spans="10:10">
      <c r="J725" s="145"/>
    </row>
    <row r="726" spans="10:10">
      <c r="J726" s="145"/>
    </row>
    <row r="727" spans="10:10">
      <c r="J727" s="145"/>
    </row>
    <row r="728" spans="10:10">
      <c r="J728" s="145"/>
    </row>
    <row r="729" spans="10:10">
      <c r="J729" s="145"/>
    </row>
    <row r="730" spans="10:10">
      <c r="J730" s="145"/>
    </row>
    <row r="731" spans="10:10">
      <c r="J731" s="145"/>
    </row>
    <row r="732" spans="10:10">
      <c r="J732" s="145"/>
    </row>
    <row r="733" spans="10:10">
      <c r="J733" s="145"/>
    </row>
    <row r="734" spans="10:10">
      <c r="J734" s="145"/>
    </row>
    <row r="735" spans="10:10">
      <c r="J735" s="145"/>
    </row>
    <row r="736" spans="10:10">
      <c r="J736" s="145"/>
    </row>
    <row r="737" spans="10:10">
      <c r="J737" s="145"/>
    </row>
    <row r="738" spans="10:10">
      <c r="J738" s="145"/>
    </row>
    <row r="739" spans="10:10">
      <c r="J739" s="145"/>
    </row>
    <row r="740" spans="10:10">
      <c r="J740" s="145"/>
    </row>
    <row r="741" spans="10:10">
      <c r="J741" s="145"/>
    </row>
    <row r="742" spans="10:10">
      <c r="J742" s="145"/>
    </row>
    <row r="743" spans="10:10">
      <c r="J743" s="145"/>
    </row>
    <row r="744" spans="10:10">
      <c r="J744" s="145"/>
    </row>
    <row r="745" spans="10:10">
      <c r="J745" s="145"/>
    </row>
    <row r="746" spans="10:10">
      <c r="J746" s="145"/>
    </row>
    <row r="747" spans="10:10">
      <c r="J747" s="145"/>
    </row>
    <row r="748" spans="10:10">
      <c r="J748" s="145"/>
    </row>
    <row r="749" spans="10:10">
      <c r="J749" s="145"/>
    </row>
    <row r="750" spans="10:10">
      <c r="J750" s="145"/>
    </row>
    <row r="751" spans="10:10">
      <c r="J751" s="145"/>
    </row>
    <row r="752" spans="10:10">
      <c r="J752" s="145"/>
    </row>
    <row r="753" spans="9:10">
      <c r="J753" s="145"/>
    </row>
    <row r="754" spans="9:10">
      <c r="J754" s="145"/>
    </row>
    <row r="755" spans="9:10">
      <c r="J755" s="145"/>
    </row>
    <row r="756" spans="9:10">
      <c r="J756" s="145"/>
    </row>
    <row r="757" spans="9:10">
      <c r="J757" s="145"/>
    </row>
    <row r="758" spans="9:10">
      <c r="J758" s="145"/>
    </row>
    <row r="759" spans="9:10">
      <c r="J759" s="145"/>
    </row>
    <row r="760" spans="9:10">
      <c r="J760" s="145"/>
    </row>
    <row r="764" spans="9:10">
      <c r="I764" s="145"/>
    </row>
    <row r="765" spans="9:10">
      <c r="I765" s="145"/>
    </row>
    <row r="766" spans="9:10">
      <c r="I766" s="145"/>
    </row>
    <row r="767" spans="9:10">
      <c r="I767" s="145"/>
    </row>
    <row r="768" spans="9:10">
      <c r="I768" s="145"/>
    </row>
    <row r="769" spans="9:9">
      <c r="I769" s="145"/>
    </row>
    <row r="770" spans="9:9">
      <c r="I770" s="145"/>
    </row>
    <row r="771" spans="9:9">
      <c r="I771" s="145"/>
    </row>
    <row r="772" spans="9:9">
      <c r="I772" s="145"/>
    </row>
    <row r="773" spans="9:9">
      <c r="I773" s="145"/>
    </row>
    <row r="774" spans="9:9">
      <c r="I774" s="145"/>
    </row>
    <row r="775" spans="9:9">
      <c r="I775" s="145"/>
    </row>
    <row r="776" spans="9:9">
      <c r="I776" s="145"/>
    </row>
    <row r="777" spans="9:9">
      <c r="I777" s="145"/>
    </row>
    <row r="778" spans="9:9">
      <c r="I778" s="145"/>
    </row>
    <row r="779" spans="9:9">
      <c r="I779" s="145"/>
    </row>
    <row r="780" spans="9:9">
      <c r="I780" s="145"/>
    </row>
    <row r="781" spans="9:9">
      <c r="I781" s="145"/>
    </row>
    <row r="782" spans="9:9">
      <c r="I782" s="145"/>
    </row>
    <row r="783" spans="9:9">
      <c r="I783" s="145"/>
    </row>
    <row r="784" spans="9:9">
      <c r="I784" s="145"/>
    </row>
    <row r="785" spans="9:9">
      <c r="I785" s="145"/>
    </row>
    <row r="786" spans="9:9">
      <c r="I786" s="145"/>
    </row>
    <row r="787" spans="9:9">
      <c r="I787" s="145"/>
    </row>
    <row r="788" spans="9:9">
      <c r="I788" s="145"/>
    </row>
    <row r="789" spans="9:9">
      <c r="I789" s="145"/>
    </row>
    <row r="790" spans="9:9">
      <c r="I790" s="145"/>
    </row>
    <row r="791" spans="9:9">
      <c r="I791" s="145"/>
    </row>
    <row r="792" spans="9:9">
      <c r="I792" s="145"/>
    </row>
    <row r="793" spans="9:9">
      <c r="I793" s="145"/>
    </row>
    <row r="794" spans="9:9">
      <c r="I794" s="145"/>
    </row>
    <row r="795" spans="9:9">
      <c r="I795" s="145"/>
    </row>
    <row r="796" spans="9:9">
      <c r="I796" s="145"/>
    </row>
    <row r="797" spans="9:9">
      <c r="I797" s="145"/>
    </row>
    <row r="798" spans="9:9">
      <c r="I798" s="145"/>
    </row>
    <row r="799" spans="9:9">
      <c r="I799" s="145"/>
    </row>
    <row r="800" spans="9:9">
      <c r="I800" s="145"/>
    </row>
    <row r="801" spans="9:9">
      <c r="I801" s="145"/>
    </row>
    <row r="802" spans="9:9">
      <c r="I802" s="145"/>
    </row>
    <row r="803" spans="9:9">
      <c r="I803" s="145"/>
    </row>
    <row r="804" spans="9:9">
      <c r="I804" s="145"/>
    </row>
    <row r="805" spans="9:9">
      <c r="I805" s="145"/>
    </row>
    <row r="806" spans="9:9">
      <c r="I806" s="145"/>
    </row>
    <row r="807" spans="9:9">
      <c r="I807" s="145"/>
    </row>
    <row r="808" spans="9:9">
      <c r="I808" s="145"/>
    </row>
    <row r="809" spans="9:9">
      <c r="I809" s="145"/>
    </row>
    <row r="810" spans="9:9">
      <c r="I810" s="145"/>
    </row>
    <row r="811" spans="9:9">
      <c r="I811" s="145"/>
    </row>
    <row r="812" spans="9:9">
      <c r="I812" s="145"/>
    </row>
    <row r="813" spans="9:9">
      <c r="I813" s="145"/>
    </row>
    <row r="814" spans="9:9">
      <c r="I814" s="145"/>
    </row>
    <row r="815" spans="9:9">
      <c r="I815" s="145"/>
    </row>
    <row r="816" spans="9:9">
      <c r="I816" s="145"/>
    </row>
    <row r="817" spans="9:9">
      <c r="I817" s="145"/>
    </row>
    <row r="818" spans="9:9">
      <c r="I818" s="145"/>
    </row>
    <row r="819" spans="9:9">
      <c r="I819" s="145"/>
    </row>
    <row r="820" spans="9:9">
      <c r="I820" s="145"/>
    </row>
    <row r="821" spans="9:9">
      <c r="I821" s="145"/>
    </row>
    <row r="822" spans="9:9">
      <c r="I822" s="145"/>
    </row>
    <row r="823" spans="9:9">
      <c r="I823" s="145"/>
    </row>
    <row r="824" spans="9:9">
      <c r="I824" s="145"/>
    </row>
    <row r="825" spans="9:9">
      <c r="I825" s="145"/>
    </row>
    <row r="826" spans="9:9">
      <c r="I826" s="145"/>
    </row>
    <row r="827" spans="9:9">
      <c r="I827" s="145"/>
    </row>
    <row r="828" spans="9:9">
      <c r="I828" s="145"/>
    </row>
    <row r="829" spans="9:9">
      <c r="I829" s="145"/>
    </row>
    <row r="830" spans="9:9">
      <c r="I830" s="145"/>
    </row>
    <row r="831" spans="9:9">
      <c r="I831" s="145"/>
    </row>
    <row r="832" spans="9:9">
      <c r="I832" s="145"/>
    </row>
    <row r="833" spans="9:9">
      <c r="I833" s="145"/>
    </row>
    <row r="834" spans="9:9">
      <c r="I834" s="145"/>
    </row>
    <row r="835" spans="9:9">
      <c r="I835" s="145"/>
    </row>
    <row r="836" spans="9:9">
      <c r="I836" s="145"/>
    </row>
    <row r="837" spans="9:9">
      <c r="I837" s="145"/>
    </row>
    <row r="838" spans="9:9">
      <c r="I838" s="145"/>
    </row>
    <row r="839" spans="9:9">
      <c r="I839" s="145"/>
    </row>
    <row r="840" spans="9:9">
      <c r="I840" s="145"/>
    </row>
    <row r="841" spans="9:9">
      <c r="I841" s="145"/>
    </row>
    <row r="842" spans="9:9">
      <c r="I842" s="145"/>
    </row>
    <row r="843" spans="9:9">
      <c r="I843" s="145"/>
    </row>
    <row r="844" spans="9:9">
      <c r="I844" s="145"/>
    </row>
    <row r="845" spans="9:9">
      <c r="I845" s="145"/>
    </row>
    <row r="846" spans="9:9">
      <c r="I846" s="145"/>
    </row>
    <row r="847" spans="9:9">
      <c r="I847" s="145"/>
    </row>
    <row r="848" spans="9:9">
      <c r="I848" s="145"/>
    </row>
    <row r="849" spans="9:9">
      <c r="I849" s="145"/>
    </row>
    <row r="850" spans="9:9">
      <c r="I850" s="145"/>
    </row>
    <row r="851" spans="9:9">
      <c r="I851" s="145"/>
    </row>
    <row r="852" spans="9:9">
      <c r="I852" s="145"/>
    </row>
    <row r="853" spans="9:9">
      <c r="I853" s="145"/>
    </row>
    <row r="854" spans="9:9">
      <c r="I854" s="145"/>
    </row>
    <row r="855" spans="9:9">
      <c r="I855" s="145"/>
    </row>
    <row r="856" spans="9:9">
      <c r="I856" s="145"/>
    </row>
    <row r="857" spans="9:9">
      <c r="I857" s="145"/>
    </row>
    <row r="858" spans="9:9">
      <c r="I858" s="145"/>
    </row>
    <row r="859" spans="9:9">
      <c r="I859" s="145"/>
    </row>
    <row r="860" spans="9:9">
      <c r="I860" s="145"/>
    </row>
    <row r="861" spans="9:9">
      <c r="I861" s="145"/>
    </row>
    <row r="862" spans="9:9">
      <c r="I862" s="145"/>
    </row>
    <row r="863" spans="9:9">
      <c r="I863" s="145"/>
    </row>
    <row r="864" spans="9:9">
      <c r="I864" s="145"/>
    </row>
    <row r="865" spans="9:9">
      <c r="I865" s="145"/>
    </row>
    <row r="866" spans="9:9">
      <c r="I866" s="145"/>
    </row>
    <row r="867" spans="9:9">
      <c r="I867" s="145"/>
    </row>
    <row r="868" spans="9:9">
      <c r="I868" s="145"/>
    </row>
    <row r="869" spans="9:9">
      <c r="I869" s="145"/>
    </row>
    <row r="870" spans="9:9">
      <c r="I870" s="145"/>
    </row>
    <row r="871" spans="9:9">
      <c r="I871" s="145"/>
    </row>
    <row r="872" spans="9:9">
      <c r="I872" s="145"/>
    </row>
    <row r="873" spans="9:9">
      <c r="I873" s="145"/>
    </row>
    <row r="874" spans="9:9">
      <c r="I874" s="145"/>
    </row>
    <row r="875" spans="9:9">
      <c r="I875" s="145"/>
    </row>
    <row r="876" spans="9:9">
      <c r="I876" s="145"/>
    </row>
    <row r="877" spans="9:9">
      <c r="I877" s="145"/>
    </row>
    <row r="878" spans="9:9">
      <c r="I878" s="145"/>
    </row>
    <row r="879" spans="9:9">
      <c r="I879" s="145"/>
    </row>
    <row r="880" spans="9:9">
      <c r="I880" s="145"/>
    </row>
    <row r="881" spans="9:9">
      <c r="I881" s="145"/>
    </row>
    <row r="882" spans="9:9">
      <c r="I882" s="145"/>
    </row>
    <row r="883" spans="9:9">
      <c r="I883" s="145"/>
    </row>
    <row r="884" spans="9:9">
      <c r="I884" s="145"/>
    </row>
    <row r="885" spans="9:9">
      <c r="I885" s="145"/>
    </row>
    <row r="886" spans="9:9">
      <c r="I886" s="145"/>
    </row>
    <row r="891" spans="9:9">
      <c r="I891" s="145"/>
    </row>
    <row r="892" spans="9:9">
      <c r="I892" s="145"/>
    </row>
    <row r="893" spans="9:9">
      <c r="I893" s="145"/>
    </row>
    <row r="894" spans="9:9">
      <c r="I894" s="145"/>
    </row>
    <row r="895" spans="9:9">
      <c r="I895" s="145"/>
    </row>
    <row r="896" spans="9:9">
      <c r="I896" s="145"/>
    </row>
    <row r="897" spans="9:9">
      <c r="I897" s="145"/>
    </row>
    <row r="898" spans="9:9">
      <c r="I898" s="145"/>
    </row>
    <row r="899" spans="9:9">
      <c r="I899" s="145"/>
    </row>
    <row r="900" spans="9:9">
      <c r="I900" s="145"/>
    </row>
    <row r="901" spans="9:9">
      <c r="I901" s="145"/>
    </row>
    <row r="902" spans="9:9">
      <c r="I902" s="145"/>
    </row>
    <row r="903" spans="9:9">
      <c r="I903" s="145"/>
    </row>
    <row r="904" spans="9:9">
      <c r="I904" s="145"/>
    </row>
    <row r="905" spans="9:9">
      <c r="I905" s="145"/>
    </row>
    <row r="906" spans="9:9">
      <c r="I906" s="145"/>
    </row>
    <row r="907" spans="9:9">
      <c r="I907" s="145"/>
    </row>
    <row r="908" spans="9:9">
      <c r="I908" s="145"/>
    </row>
    <row r="909" spans="9:9">
      <c r="I909" s="145"/>
    </row>
    <row r="910" spans="9:9">
      <c r="I910" s="145"/>
    </row>
    <row r="911" spans="9:9">
      <c r="I911" s="145"/>
    </row>
    <row r="912" spans="9:9">
      <c r="I912" s="145"/>
    </row>
    <row r="913" spans="9:9">
      <c r="I913" s="145"/>
    </row>
    <row r="914" spans="9:9">
      <c r="I914" s="145"/>
    </row>
    <row r="915" spans="9:9">
      <c r="I915" s="145"/>
    </row>
    <row r="916" spans="9:9">
      <c r="I916" s="145"/>
    </row>
    <row r="917" spans="9:9">
      <c r="I917" s="145"/>
    </row>
    <row r="918" spans="9:9">
      <c r="I918" s="145"/>
    </row>
    <row r="919" spans="9:9">
      <c r="I919" s="145"/>
    </row>
    <row r="920" spans="9:9">
      <c r="I920" s="145"/>
    </row>
    <row r="921" spans="9:9">
      <c r="I921" s="145"/>
    </row>
    <row r="922" spans="9:9">
      <c r="I922" s="145"/>
    </row>
    <row r="923" spans="9:9">
      <c r="I923" s="145"/>
    </row>
    <row r="924" spans="9:9">
      <c r="I924" s="145"/>
    </row>
    <row r="925" spans="9:9">
      <c r="I925" s="145"/>
    </row>
    <row r="926" spans="9:9">
      <c r="I926" s="145"/>
    </row>
    <row r="927" spans="9:9">
      <c r="I927" s="145"/>
    </row>
    <row r="928" spans="9:9">
      <c r="I928" s="145"/>
    </row>
    <row r="929" spans="9:9">
      <c r="I929" s="145"/>
    </row>
    <row r="930" spans="9:9">
      <c r="I930" s="145"/>
    </row>
    <row r="931" spans="9:9">
      <c r="I931" s="145"/>
    </row>
    <row r="932" spans="9:9">
      <c r="I932" s="145"/>
    </row>
    <row r="933" spans="9:9">
      <c r="I933" s="145"/>
    </row>
    <row r="934" spans="9:9">
      <c r="I934" s="145"/>
    </row>
    <row r="935" spans="9:9">
      <c r="I935" s="145"/>
    </row>
    <row r="936" spans="9:9">
      <c r="I936" s="145"/>
    </row>
    <row r="937" spans="9:9">
      <c r="I937" s="145"/>
    </row>
    <row r="938" spans="9:9">
      <c r="I938" s="145"/>
    </row>
    <row r="939" spans="9:9">
      <c r="I939" s="145"/>
    </row>
    <row r="940" spans="9:9">
      <c r="I940" s="145"/>
    </row>
    <row r="941" spans="9:9">
      <c r="I941" s="145"/>
    </row>
    <row r="942" spans="9:9">
      <c r="I942" s="145"/>
    </row>
    <row r="943" spans="9:9">
      <c r="I943" s="145"/>
    </row>
    <row r="944" spans="9:9">
      <c r="I944" s="145"/>
    </row>
    <row r="945" spans="9:9">
      <c r="I945" s="145"/>
    </row>
    <row r="946" spans="9:9">
      <c r="I946" s="145"/>
    </row>
    <row r="947" spans="9:9">
      <c r="I947" s="145"/>
    </row>
    <row r="948" spans="9:9">
      <c r="I948" s="145"/>
    </row>
    <row r="949" spans="9:9">
      <c r="I949" s="145"/>
    </row>
    <row r="950" spans="9:9">
      <c r="I950" s="145"/>
    </row>
    <row r="951" spans="9:9">
      <c r="I951" s="145"/>
    </row>
    <row r="952" spans="9:9">
      <c r="I952" s="145"/>
    </row>
    <row r="953" spans="9:9">
      <c r="I953" s="145"/>
    </row>
    <row r="954" spans="9:9">
      <c r="I954" s="145"/>
    </row>
    <row r="955" spans="9:9">
      <c r="I955" s="145"/>
    </row>
    <row r="956" spans="9:9">
      <c r="I956" s="145"/>
    </row>
    <row r="957" spans="9:9">
      <c r="I957" s="145"/>
    </row>
    <row r="958" spans="9:9">
      <c r="I958" s="145"/>
    </row>
    <row r="959" spans="9:9">
      <c r="I959" s="145"/>
    </row>
    <row r="960" spans="9:9">
      <c r="I960" s="145"/>
    </row>
    <row r="961" spans="9:9">
      <c r="I961" s="145"/>
    </row>
    <row r="962" spans="9:9">
      <c r="I962" s="145"/>
    </row>
    <row r="963" spans="9:9">
      <c r="I963" s="145"/>
    </row>
    <row r="964" spans="9:9">
      <c r="I964" s="145"/>
    </row>
    <row r="965" spans="9:9">
      <c r="I965" s="145"/>
    </row>
    <row r="966" spans="9:9">
      <c r="I966" s="145"/>
    </row>
    <row r="967" spans="9:9">
      <c r="I967" s="145"/>
    </row>
    <row r="968" spans="9:9">
      <c r="I968" s="145"/>
    </row>
    <row r="969" spans="9:9">
      <c r="I969" s="145"/>
    </row>
    <row r="970" spans="9:9">
      <c r="I970" s="145"/>
    </row>
    <row r="971" spans="9:9">
      <c r="I971" s="145"/>
    </row>
    <row r="972" spans="9:9">
      <c r="I972" s="145"/>
    </row>
    <row r="973" spans="9:9">
      <c r="I973" s="145"/>
    </row>
    <row r="974" spans="9:9">
      <c r="I974" s="145"/>
    </row>
    <row r="975" spans="9:9">
      <c r="I975" s="145"/>
    </row>
    <row r="976" spans="9:9">
      <c r="I976" s="145"/>
    </row>
    <row r="977" spans="9:9">
      <c r="I977" s="145"/>
    </row>
    <row r="978" spans="9:9">
      <c r="I978" s="145"/>
    </row>
    <row r="979" spans="9:9">
      <c r="I979" s="145"/>
    </row>
    <row r="980" spans="9:9">
      <c r="I980" s="145"/>
    </row>
    <row r="981" spans="9:9">
      <c r="I981" s="145"/>
    </row>
    <row r="982" spans="9:9">
      <c r="I982" s="145"/>
    </row>
    <row r="983" spans="9:9">
      <c r="I983" s="145"/>
    </row>
    <row r="984" spans="9:9">
      <c r="I984" s="145"/>
    </row>
    <row r="985" spans="9:9">
      <c r="I985" s="145"/>
    </row>
    <row r="986" spans="9:9">
      <c r="I986" s="145"/>
    </row>
    <row r="987" spans="9:9">
      <c r="I987" s="145"/>
    </row>
    <row r="988" spans="9:9">
      <c r="I988" s="145"/>
    </row>
    <row r="989" spans="9:9">
      <c r="I989" s="145"/>
    </row>
    <row r="990" spans="9:9">
      <c r="I990" s="145"/>
    </row>
    <row r="991" spans="9:9">
      <c r="I991" s="145"/>
    </row>
    <row r="992" spans="9:9">
      <c r="I992" s="145"/>
    </row>
    <row r="993" spans="9:9">
      <c r="I993" s="145"/>
    </row>
    <row r="994" spans="9:9">
      <c r="I994" s="145"/>
    </row>
    <row r="995" spans="9:9">
      <c r="I995" s="145"/>
    </row>
    <row r="996" spans="9:9">
      <c r="I996" s="145"/>
    </row>
    <row r="997" spans="9:9">
      <c r="I997" s="145"/>
    </row>
    <row r="998" spans="9:9">
      <c r="I998" s="145"/>
    </row>
    <row r="999" spans="9:9">
      <c r="I999" s="145"/>
    </row>
    <row r="1000" spans="9:9">
      <c r="I1000" s="145"/>
    </row>
    <row r="1001" spans="9:9">
      <c r="I1001" s="145"/>
    </row>
    <row r="1002" spans="9:9">
      <c r="I1002" s="145"/>
    </row>
    <row r="1003" spans="9:9">
      <c r="I1003" s="145"/>
    </row>
    <row r="1004" spans="9:9">
      <c r="I1004" s="145"/>
    </row>
    <row r="1005" spans="9:9">
      <c r="I1005" s="145"/>
    </row>
    <row r="1006" spans="9:9">
      <c r="I1006" s="145"/>
    </row>
    <row r="1007" spans="9:9">
      <c r="I1007" s="145"/>
    </row>
    <row r="1008" spans="9:9">
      <c r="I1008" s="145"/>
    </row>
    <row r="1009" spans="9:9">
      <c r="I1009" s="145"/>
    </row>
    <row r="1010" spans="9:9">
      <c r="I1010" s="145"/>
    </row>
    <row r="1011" spans="9:9">
      <c r="I1011" s="145"/>
    </row>
    <row r="1012" spans="9:9">
      <c r="I1012" s="145"/>
    </row>
    <row r="1013" spans="9:9">
      <c r="I1013" s="145"/>
    </row>
    <row r="1016" spans="9:9">
      <c r="I1016" s="145"/>
    </row>
    <row r="1017" spans="9:9">
      <c r="I1017" s="145"/>
    </row>
    <row r="1018" spans="9:9">
      <c r="I1018" s="145"/>
    </row>
    <row r="1019" spans="9:9">
      <c r="I1019" s="145"/>
    </row>
    <row r="1020" spans="9:9">
      <c r="I1020" s="145"/>
    </row>
    <row r="1021" spans="9:9">
      <c r="I1021" s="145"/>
    </row>
    <row r="1022" spans="9:9">
      <c r="I1022" s="145"/>
    </row>
    <row r="1023" spans="9:9">
      <c r="I1023" s="145"/>
    </row>
    <row r="1024" spans="9:9">
      <c r="I1024" s="145"/>
    </row>
    <row r="1025" spans="9:9">
      <c r="I1025" s="145"/>
    </row>
    <row r="1026" spans="9:9">
      <c r="I1026" s="145"/>
    </row>
    <row r="1027" spans="9:9">
      <c r="I1027" s="145"/>
    </row>
    <row r="1028" spans="9:9">
      <c r="I1028" s="145"/>
    </row>
    <row r="1029" spans="9:9">
      <c r="I1029" s="145"/>
    </row>
    <row r="1030" spans="9:9">
      <c r="I1030" s="145"/>
    </row>
    <row r="1031" spans="9:9">
      <c r="I1031" s="145"/>
    </row>
    <row r="1032" spans="9:9">
      <c r="I1032" s="145"/>
    </row>
    <row r="1033" spans="9:9">
      <c r="I1033" s="145"/>
    </row>
    <row r="1034" spans="9:9">
      <c r="I1034" s="145"/>
    </row>
    <row r="1035" spans="9:9">
      <c r="I1035" s="145"/>
    </row>
    <row r="1036" spans="9:9">
      <c r="I1036" s="145"/>
    </row>
    <row r="1037" spans="9:9">
      <c r="I1037" s="145"/>
    </row>
    <row r="1038" spans="9:9">
      <c r="I1038" s="145"/>
    </row>
    <row r="1039" spans="9:9">
      <c r="I1039" s="145"/>
    </row>
    <row r="1040" spans="9:9">
      <c r="I1040" s="145"/>
    </row>
    <row r="1041" spans="9:9">
      <c r="I1041" s="145"/>
    </row>
    <row r="1042" spans="9:9">
      <c r="I1042" s="145"/>
    </row>
    <row r="1043" spans="9:9">
      <c r="I1043" s="145"/>
    </row>
    <row r="1044" spans="9:9">
      <c r="I1044" s="145"/>
    </row>
    <row r="1045" spans="9:9">
      <c r="I1045" s="145"/>
    </row>
    <row r="1046" spans="9:9">
      <c r="I1046" s="145"/>
    </row>
    <row r="1047" spans="9:9">
      <c r="I1047" s="145"/>
    </row>
    <row r="1048" spans="9:9">
      <c r="I1048" s="145"/>
    </row>
    <row r="1049" spans="9:9">
      <c r="I1049" s="145"/>
    </row>
    <row r="1050" spans="9:9">
      <c r="I1050" s="145"/>
    </row>
    <row r="1051" spans="9:9">
      <c r="I1051" s="145"/>
    </row>
    <row r="1052" spans="9:9">
      <c r="I1052" s="145"/>
    </row>
    <row r="1053" spans="9:9">
      <c r="I1053" s="145"/>
    </row>
    <row r="1054" spans="9:9">
      <c r="I1054" s="145"/>
    </row>
    <row r="1055" spans="9:9">
      <c r="I1055" s="145"/>
    </row>
    <row r="1056" spans="9:9">
      <c r="I1056" s="145"/>
    </row>
    <row r="1057" spans="9:9">
      <c r="I1057" s="145"/>
    </row>
    <row r="1058" spans="9:9">
      <c r="I1058" s="145"/>
    </row>
    <row r="1059" spans="9:9">
      <c r="I1059" s="145"/>
    </row>
    <row r="1060" spans="9:9">
      <c r="I1060" s="145"/>
    </row>
    <row r="1061" spans="9:9">
      <c r="I1061" s="145"/>
    </row>
    <row r="1062" spans="9:9">
      <c r="I1062" s="145"/>
    </row>
    <row r="1063" spans="9:9">
      <c r="I1063" s="145"/>
    </row>
    <row r="1064" spans="9:9">
      <c r="I1064" s="145"/>
    </row>
    <row r="1065" spans="9:9">
      <c r="I1065" s="145"/>
    </row>
    <row r="1066" spans="9:9">
      <c r="I1066" s="145"/>
    </row>
    <row r="1067" spans="9:9">
      <c r="I1067" s="145"/>
    </row>
    <row r="1068" spans="9:9">
      <c r="I1068" s="145"/>
    </row>
    <row r="1069" spans="9:9">
      <c r="I1069" s="145"/>
    </row>
    <row r="1070" spans="9:9">
      <c r="I1070" s="145"/>
    </row>
    <row r="1071" spans="9:9">
      <c r="I1071" s="145"/>
    </row>
    <row r="1072" spans="9:9">
      <c r="I1072" s="145"/>
    </row>
    <row r="1073" spans="9:9">
      <c r="I1073" s="145"/>
    </row>
    <row r="1074" spans="9:9">
      <c r="I1074" s="145"/>
    </row>
    <row r="1075" spans="9:9">
      <c r="I1075" s="145"/>
    </row>
    <row r="1076" spans="9:9">
      <c r="I1076" s="145"/>
    </row>
    <row r="1077" spans="9:9">
      <c r="I1077" s="145"/>
    </row>
    <row r="1078" spans="9:9">
      <c r="I1078" s="145"/>
    </row>
    <row r="1079" spans="9:9">
      <c r="I1079" s="145"/>
    </row>
    <row r="1080" spans="9:9">
      <c r="I1080" s="145"/>
    </row>
    <row r="1081" spans="9:9">
      <c r="I1081" s="145"/>
    </row>
    <row r="1082" spans="9:9">
      <c r="I1082" s="145"/>
    </row>
    <row r="1083" spans="9:9">
      <c r="I1083" s="145"/>
    </row>
    <row r="1084" spans="9:9">
      <c r="I1084" s="145"/>
    </row>
    <row r="1085" spans="9:9">
      <c r="I1085" s="145"/>
    </row>
    <row r="1086" spans="9:9">
      <c r="I1086" s="145"/>
    </row>
    <row r="1087" spans="9:9">
      <c r="I1087" s="145"/>
    </row>
    <row r="1088" spans="9:9">
      <c r="I1088" s="145"/>
    </row>
    <row r="1089" spans="9:9">
      <c r="I1089" s="145"/>
    </row>
    <row r="1090" spans="9:9">
      <c r="I1090" s="145"/>
    </row>
    <row r="1091" spans="9:9">
      <c r="I1091" s="145"/>
    </row>
    <row r="1092" spans="9:9">
      <c r="I1092" s="145"/>
    </row>
    <row r="1093" spans="9:9">
      <c r="I1093" s="145"/>
    </row>
    <row r="1094" spans="9:9">
      <c r="I1094" s="145"/>
    </row>
    <row r="1095" spans="9:9">
      <c r="I1095" s="145"/>
    </row>
    <row r="1096" spans="9:9">
      <c r="I1096" s="145"/>
    </row>
    <row r="1097" spans="9:9">
      <c r="I1097" s="145"/>
    </row>
    <row r="1098" spans="9:9">
      <c r="I1098" s="145"/>
    </row>
    <row r="1099" spans="9:9">
      <c r="I1099" s="145"/>
    </row>
    <row r="1100" spans="9:9">
      <c r="I1100" s="145"/>
    </row>
    <row r="1101" spans="9:9">
      <c r="I1101" s="145"/>
    </row>
    <row r="1102" spans="9:9">
      <c r="I1102" s="145"/>
    </row>
    <row r="1103" spans="9:9">
      <c r="I1103" s="145"/>
    </row>
    <row r="1104" spans="9:9">
      <c r="I1104" s="145"/>
    </row>
    <row r="1105" spans="9:9">
      <c r="I1105" s="145"/>
    </row>
    <row r="1106" spans="9:9">
      <c r="I1106" s="145"/>
    </row>
    <row r="1107" spans="9:9">
      <c r="I1107" s="145"/>
    </row>
    <row r="1108" spans="9:9">
      <c r="I1108" s="145"/>
    </row>
    <row r="1109" spans="9:9">
      <c r="I1109" s="145"/>
    </row>
    <row r="1110" spans="9:9">
      <c r="I1110" s="145"/>
    </row>
    <row r="1111" spans="9:9">
      <c r="I1111" s="145"/>
    </row>
    <row r="1112" spans="9:9">
      <c r="I1112" s="145"/>
    </row>
    <row r="1113" spans="9:9">
      <c r="I1113" s="145"/>
    </row>
    <row r="1114" spans="9:9">
      <c r="I1114" s="145"/>
    </row>
    <row r="1115" spans="9:9">
      <c r="I1115" s="145"/>
    </row>
    <row r="1116" spans="9:9">
      <c r="I1116" s="145"/>
    </row>
    <row r="1117" spans="9:9">
      <c r="I1117" s="145"/>
    </row>
    <row r="1118" spans="9:9">
      <c r="I1118" s="145"/>
    </row>
    <row r="1119" spans="9:9">
      <c r="I1119" s="145"/>
    </row>
    <row r="1120" spans="9:9">
      <c r="I1120" s="145"/>
    </row>
    <row r="1121" spans="9:9">
      <c r="I1121" s="145"/>
    </row>
    <row r="1122" spans="9:9">
      <c r="I1122" s="145"/>
    </row>
    <row r="1123" spans="9:9">
      <c r="I1123" s="145"/>
    </row>
    <row r="1124" spans="9:9">
      <c r="I1124" s="145"/>
    </row>
    <row r="1125" spans="9:9">
      <c r="I1125" s="145"/>
    </row>
    <row r="1126" spans="9:9">
      <c r="I1126" s="145"/>
    </row>
    <row r="1127" spans="9:9">
      <c r="I1127" s="145"/>
    </row>
    <row r="1128" spans="9:9">
      <c r="I1128" s="145"/>
    </row>
    <row r="1129" spans="9:9">
      <c r="I1129" s="145"/>
    </row>
    <row r="1130" spans="9:9">
      <c r="I1130" s="145"/>
    </row>
    <row r="1131" spans="9:9">
      <c r="I1131" s="145"/>
    </row>
    <row r="1132" spans="9:9">
      <c r="I1132" s="145"/>
    </row>
    <row r="1133" spans="9:9">
      <c r="I1133" s="145"/>
    </row>
    <row r="1134" spans="9:9">
      <c r="I1134" s="145"/>
    </row>
    <row r="1135" spans="9:9">
      <c r="I1135" s="145"/>
    </row>
    <row r="1136" spans="9:9">
      <c r="I1136" s="145"/>
    </row>
    <row r="1137" spans="9:9">
      <c r="I1137" s="145"/>
    </row>
    <row r="1138" spans="9:9">
      <c r="I1138" s="145"/>
    </row>
    <row r="1142" spans="9:9">
      <c r="I1142" s="145"/>
    </row>
    <row r="1143" spans="9:9">
      <c r="I1143" s="145"/>
    </row>
    <row r="1144" spans="9:9">
      <c r="I1144" s="145"/>
    </row>
    <row r="1145" spans="9:9">
      <c r="I1145" s="145"/>
    </row>
    <row r="1146" spans="9:9">
      <c r="I1146" s="145"/>
    </row>
    <row r="1147" spans="9:9">
      <c r="I1147" s="145"/>
    </row>
    <row r="1148" spans="9:9">
      <c r="I1148" s="145"/>
    </row>
    <row r="1149" spans="9:9">
      <c r="I1149" s="145"/>
    </row>
    <row r="1150" spans="9:9">
      <c r="I1150" s="145"/>
    </row>
    <row r="1151" spans="9:9">
      <c r="I1151" s="145"/>
    </row>
    <row r="1152" spans="9:9">
      <c r="I1152" s="145"/>
    </row>
    <row r="1153" spans="9:9">
      <c r="I1153" s="145"/>
    </row>
    <row r="1154" spans="9:9">
      <c r="I1154" s="145"/>
    </row>
    <row r="1155" spans="9:9">
      <c r="I1155" s="145"/>
    </row>
    <row r="1156" spans="9:9">
      <c r="I1156" s="145"/>
    </row>
    <row r="1157" spans="9:9">
      <c r="I1157" s="145"/>
    </row>
    <row r="1158" spans="9:9">
      <c r="I1158" s="145"/>
    </row>
    <row r="1159" spans="9:9">
      <c r="I1159" s="145"/>
    </row>
    <row r="1160" spans="9:9">
      <c r="I1160" s="145"/>
    </row>
    <row r="1161" spans="9:9">
      <c r="I1161" s="145"/>
    </row>
    <row r="1162" spans="9:9">
      <c r="I1162" s="145"/>
    </row>
    <row r="1163" spans="9:9">
      <c r="I1163" s="145"/>
    </row>
    <row r="1164" spans="9:9">
      <c r="I1164" s="145"/>
    </row>
    <row r="1165" spans="9:9">
      <c r="I1165" s="145"/>
    </row>
    <row r="1166" spans="9:9">
      <c r="I1166" s="145"/>
    </row>
    <row r="1167" spans="9:9">
      <c r="I1167" s="145"/>
    </row>
    <row r="1168" spans="9:9">
      <c r="I1168" s="145"/>
    </row>
    <row r="1169" spans="9:9">
      <c r="I1169" s="145"/>
    </row>
    <row r="1170" spans="9:9">
      <c r="I1170" s="145"/>
    </row>
    <row r="1171" spans="9:9">
      <c r="I1171" s="145"/>
    </row>
    <row r="1172" spans="9:9">
      <c r="I1172" s="145"/>
    </row>
    <row r="1173" spans="9:9">
      <c r="I1173" s="145"/>
    </row>
    <row r="1174" spans="9:9">
      <c r="I1174" s="145"/>
    </row>
    <row r="1175" spans="9:9">
      <c r="I1175" s="145"/>
    </row>
    <row r="1176" spans="9:9">
      <c r="I1176" s="145"/>
    </row>
    <row r="1177" spans="9:9">
      <c r="I1177" s="145"/>
    </row>
    <row r="1178" spans="9:9">
      <c r="I1178" s="145"/>
    </row>
    <row r="1179" spans="9:9">
      <c r="I1179" s="145"/>
    </row>
    <row r="1180" spans="9:9">
      <c r="I1180" s="145"/>
    </row>
    <row r="1181" spans="9:9">
      <c r="I1181" s="145"/>
    </row>
    <row r="1182" spans="9:9">
      <c r="I1182" s="145"/>
    </row>
    <row r="1183" spans="9:9">
      <c r="I1183" s="145"/>
    </row>
    <row r="1184" spans="9:9">
      <c r="I1184" s="145"/>
    </row>
    <row r="1185" spans="9:9">
      <c r="I1185" s="145"/>
    </row>
    <row r="1186" spans="9:9">
      <c r="I1186" s="145"/>
    </row>
    <row r="1187" spans="9:9">
      <c r="I1187" s="145"/>
    </row>
    <row r="1188" spans="9:9">
      <c r="I1188" s="145"/>
    </row>
    <row r="1189" spans="9:9">
      <c r="I1189" s="145"/>
    </row>
    <row r="1190" spans="9:9">
      <c r="I1190" s="145"/>
    </row>
    <row r="1191" spans="9:9">
      <c r="I1191" s="145"/>
    </row>
    <row r="1192" spans="9:9">
      <c r="I1192" s="145"/>
    </row>
    <row r="1193" spans="9:9">
      <c r="I1193" s="145"/>
    </row>
    <row r="1194" spans="9:9">
      <c r="I1194" s="145"/>
    </row>
    <row r="1195" spans="9:9">
      <c r="I1195" s="145"/>
    </row>
    <row r="1196" spans="9:9">
      <c r="I1196" s="145"/>
    </row>
    <row r="1197" spans="9:9">
      <c r="I1197" s="145"/>
    </row>
    <row r="1198" spans="9:9">
      <c r="I1198" s="145"/>
    </row>
    <row r="1199" spans="9:9">
      <c r="I1199" s="145"/>
    </row>
    <row r="1200" spans="9:9">
      <c r="I1200" s="145"/>
    </row>
    <row r="1201" spans="9:9">
      <c r="I1201" s="145"/>
    </row>
    <row r="1202" spans="9:9">
      <c r="I1202" s="145"/>
    </row>
    <row r="1203" spans="9:9">
      <c r="I1203" s="145"/>
    </row>
    <row r="1204" spans="9:9">
      <c r="I1204" s="145"/>
    </row>
    <row r="1205" spans="9:9">
      <c r="I1205" s="145"/>
    </row>
    <row r="1206" spans="9:9">
      <c r="I1206" s="145"/>
    </row>
    <row r="1207" spans="9:9">
      <c r="I1207" s="145"/>
    </row>
    <row r="1208" spans="9:9">
      <c r="I1208" s="145"/>
    </row>
    <row r="1209" spans="9:9">
      <c r="I1209" s="145"/>
    </row>
    <row r="1210" spans="9:9">
      <c r="I1210" s="145"/>
    </row>
    <row r="1211" spans="9:9">
      <c r="I1211" s="145"/>
    </row>
    <row r="1212" spans="9:9">
      <c r="I1212" s="145"/>
    </row>
    <row r="1213" spans="9:9">
      <c r="I1213" s="145"/>
    </row>
    <row r="1214" spans="9:9">
      <c r="I1214" s="145"/>
    </row>
    <row r="1215" spans="9:9">
      <c r="I1215" s="145"/>
    </row>
    <row r="1216" spans="9:9">
      <c r="I1216" s="145"/>
    </row>
    <row r="1217" spans="9:9">
      <c r="I1217" s="145"/>
    </row>
    <row r="1218" spans="9:9">
      <c r="I1218" s="145"/>
    </row>
    <row r="1219" spans="9:9">
      <c r="I1219" s="145"/>
    </row>
    <row r="1220" spans="9:9">
      <c r="I1220" s="145"/>
    </row>
    <row r="1221" spans="9:9">
      <c r="I1221" s="145"/>
    </row>
    <row r="1222" spans="9:9">
      <c r="I1222" s="145"/>
    </row>
    <row r="1223" spans="9:9">
      <c r="I1223" s="145"/>
    </row>
    <row r="1224" spans="9:9">
      <c r="I1224" s="145"/>
    </row>
    <row r="1225" spans="9:9">
      <c r="I1225" s="145"/>
    </row>
    <row r="1226" spans="9:9">
      <c r="I1226" s="145"/>
    </row>
    <row r="1227" spans="9:9">
      <c r="I1227" s="145"/>
    </row>
    <row r="1228" spans="9:9">
      <c r="I1228" s="145"/>
    </row>
    <row r="1229" spans="9:9">
      <c r="I1229" s="145"/>
    </row>
    <row r="1230" spans="9:9">
      <c r="I1230" s="145"/>
    </row>
    <row r="1231" spans="9:9">
      <c r="I1231" s="145"/>
    </row>
    <row r="1232" spans="9:9">
      <c r="I1232" s="145"/>
    </row>
    <row r="1233" spans="9:9">
      <c r="I1233" s="145"/>
    </row>
    <row r="1234" spans="9:9">
      <c r="I1234" s="145"/>
    </row>
    <row r="1235" spans="9:9">
      <c r="I1235" s="145"/>
    </row>
    <row r="1236" spans="9:9">
      <c r="I1236" s="145"/>
    </row>
    <row r="1237" spans="9:9">
      <c r="I1237" s="145"/>
    </row>
    <row r="1238" spans="9:9">
      <c r="I1238" s="145"/>
    </row>
    <row r="1239" spans="9:9">
      <c r="I1239" s="145"/>
    </row>
    <row r="1240" spans="9:9">
      <c r="I1240" s="145"/>
    </row>
    <row r="1241" spans="9:9">
      <c r="I1241" s="145"/>
    </row>
    <row r="1242" spans="9:9">
      <c r="I1242" s="145"/>
    </row>
    <row r="1243" spans="9:9">
      <c r="I1243" s="145"/>
    </row>
    <row r="1244" spans="9:9">
      <c r="I1244" s="145"/>
    </row>
    <row r="1245" spans="9:9">
      <c r="I1245" s="145"/>
    </row>
    <row r="1246" spans="9:9">
      <c r="I1246" s="145"/>
    </row>
    <row r="1247" spans="9:9">
      <c r="I1247" s="145"/>
    </row>
    <row r="1248" spans="9:9">
      <c r="I1248" s="145"/>
    </row>
    <row r="1249" spans="9:9">
      <c r="I1249" s="145"/>
    </row>
    <row r="1250" spans="9:9">
      <c r="I1250" s="145"/>
    </row>
    <row r="1251" spans="9:9">
      <c r="I1251" s="145"/>
    </row>
    <row r="1252" spans="9:9">
      <c r="I1252" s="145"/>
    </row>
    <row r="1253" spans="9:9">
      <c r="I1253" s="145"/>
    </row>
    <row r="1254" spans="9:9">
      <c r="I1254" s="145"/>
    </row>
    <row r="1255" spans="9:9">
      <c r="I1255" s="145"/>
    </row>
    <row r="1256" spans="9:9">
      <c r="I1256" s="145"/>
    </row>
    <row r="1257" spans="9:9">
      <c r="I1257" s="145"/>
    </row>
    <row r="1258" spans="9:9">
      <c r="I1258" s="145"/>
    </row>
    <row r="1259" spans="9:9">
      <c r="I1259" s="145"/>
    </row>
    <row r="1260" spans="9:9">
      <c r="I1260" s="145"/>
    </row>
    <row r="1261" spans="9:9">
      <c r="I1261" s="145"/>
    </row>
    <row r="1262" spans="9:9">
      <c r="I1262" s="145"/>
    </row>
    <row r="1263" spans="9:9">
      <c r="I1263" s="145"/>
    </row>
    <row r="1264" spans="9:9">
      <c r="I1264" s="145"/>
    </row>
    <row r="1268" spans="9:9">
      <c r="I1268" s="145"/>
    </row>
    <row r="1269" spans="9:9">
      <c r="I1269" s="145"/>
    </row>
    <row r="1270" spans="9:9">
      <c r="I1270" s="145"/>
    </row>
    <row r="1271" spans="9:9">
      <c r="I1271" s="145"/>
    </row>
    <row r="1272" spans="9:9">
      <c r="I1272" s="145"/>
    </row>
    <row r="1273" spans="9:9">
      <c r="I1273" s="145"/>
    </row>
    <row r="1274" spans="9:9">
      <c r="I1274" s="145"/>
    </row>
    <row r="1275" spans="9:9">
      <c r="I1275" s="145"/>
    </row>
    <row r="1276" spans="9:9">
      <c r="I1276" s="145"/>
    </row>
    <row r="1277" spans="9:9">
      <c r="I1277" s="145"/>
    </row>
    <row r="1278" spans="9:9">
      <c r="I1278" s="145"/>
    </row>
    <row r="1279" spans="9:9">
      <c r="I1279" s="145"/>
    </row>
    <row r="1280" spans="9:9">
      <c r="I1280" s="145"/>
    </row>
    <row r="1281" spans="9:9">
      <c r="I1281" s="145"/>
    </row>
    <row r="1282" spans="9:9">
      <c r="I1282" s="145"/>
    </row>
    <row r="1283" spans="9:9">
      <c r="I1283" s="145"/>
    </row>
    <row r="1284" spans="9:9">
      <c r="I1284" s="145"/>
    </row>
    <row r="1285" spans="9:9">
      <c r="I1285" s="145"/>
    </row>
    <row r="1286" spans="9:9">
      <c r="I1286" s="145"/>
    </row>
    <row r="1287" spans="9:9">
      <c r="I1287" s="145"/>
    </row>
    <row r="1288" spans="9:9">
      <c r="I1288" s="145"/>
    </row>
    <row r="1289" spans="9:9">
      <c r="I1289" s="145"/>
    </row>
    <row r="1290" spans="9:9">
      <c r="I1290" s="145"/>
    </row>
    <row r="1291" spans="9:9">
      <c r="I1291" s="145"/>
    </row>
    <row r="1292" spans="9:9">
      <c r="I1292" s="145"/>
    </row>
    <row r="1293" spans="9:9">
      <c r="I1293" s="145"/>
    </row>
    <row r="1294" spans="9:9">
      <c r="I1294" s="145"/>
    </row>
    <row r="1295" spans="9:9">
      <c r="I1295" s="145"/>
    </row>
    <row r="1296" spans="9:9">
      <c r="I1296" s="145"/>
    </row>
    <row r="1297" spans="9:9">
      <c r="I1297" s="145"/>
    </row>
    <row r="1298" spans="9:9">
      <c r="I1298" s="145"/>
    </row>
    <row r="1299" spans="9:9">
      <c r="I1299" s="145"/>
    </row>
    <row r="1300" spans="9:9">
      <c r="I1300" s="145"/>
    </row>
    <row r="1301" spans="9:9">
      <c r="I1301" s="145"/>
    </row>
    <row r="1302" spans="9:9">
      <c r="I1302" s="145"/>
    </row>
    <row r="1303" spans="9:9">
      <c r="I1303" s="145"/>
    </row>
    <row r="1304" spans="9:9">
      <c r="I1304" s="145"/>
    </row>
    <row r="1305" spans="9:9">
      <c r="I1305" s="145"/>
    </row>
    <row r="1306" spans="9:9">
      <c r="I1306" s="145"/>
    </row>
    <row r="1307" spans="9:9">
      <c r="I1307" s="145"/>
    </row>
    <row r="1308" spans="9:9">
      <c r="I1308" s="145"/>
    </row>
    <row r="1309" spans="9:9">
      <c r="I1309" s="145"/>
    </row>
    <row r="1310" spans="9:9">
      <c r="I1310" s="145"/>
    </row>
    <row r="1311" spans="9:9">
      <c r="I1311" s="145"/>
    </row>
    <row r="1312" spans="9:9">
      <c r="I1312" s="145"/>
    </row>
    <row r="1313" spans="9:9">
      <c r="I1313" s="145"/>
    </row>
    <row r="1314" spans="9:9">
      <c r="I1314" s="145"/>
    </row>
    <row r="1315" spans="9:9">
      <c r="I1315" s="145"/>
    </row>
    <row r="1316" spans="9:9">
      <c r="I1316" s="145"/>
    </row>
    <row r="1317" spans="9:9">
      <c r="I1317" s="145"/>
    </row>
    <row r="1318" spans="9:9">
      <c r="I1318" s="145"/>
    </row>
    <row r="1319" spans="9:9">
      <c r="I1319" s="145"/>
    </row>
    <row r="1320" spans="9:9">
      <c r="I1320" s="145"/>
    </row>
    <row r="1321" spans="9:9">
      <c r="I1321" s="145"/>
    </row>
    <row r="1322" spans="9:9">
      <c r="I1322" s="145"/>
    </row>
    <row r="1323" spans="9:9">
      <c r="I1323" s="145"/>
    </row>
    <row r="1324" spans="9:9">
      <c r="I1324" s="145"/>
    </row>
    <row r="1325" spans="9:9">
      <c r="I1325" s="145"/>
    </row>
    <row r="1326" spans="9:9">
      <c r="I1326" s="145"/>
    </row>
    <row r="1327" spans="9:9">
      <c r="I1327" s="145"/>
    </row>
    <row r="1328" spans="9:9">
      <c r="I1328" s="145"/>
    </row>
    <row r="1329" spans="9:9">
      <c r="I1329" s="145"/>
    </row>
    <row r="1330" spans="9:9">
      <c r="I1330" s="145"/>
    </row>
    <row r="1331" spans="9:9">
      <c r="I1331" s="145"/>
    </row>
    <row r="1332" spans="9:9">
      <c r="I1332" s="145"/>
    </row>
    <row r="1333" spans="9:9">
      <c r="I1333" s="145"/>
    </row>
    <row r="1334" spans="9:9">
      <c r="I1334" s="145"/>
    </row>
    <row r="1335" spans="9:9">
      <c r="I1335" s="145"/>
    </row>
    <row r="1336" spans="9:9">
      <c r="I1336" s="145"/>
    </row>
    <row r="1337" spans="9:9">
      <c r="I1337" s="145"/>
    </row>
    <row r="1338" spans="9:9">
      <c r="I1338" s="145"/>
    </row>
    <row r="1339" spans="9:9">
      <c r="I1339" s="145"/>
    </row>
    <row r="1340" spans="9:9">
      <c r="I1340" s="145"/>
    </row>
    <row r="1341" spans="9:9">
      <c r="I1341" s="145"/>
    </row>
    <row r="1342" spans="9:9">
      <c r="I1342" s="145"/>
    </row>
    <row r="1343" spans="9:9">
      <c r="I1343" s="145"/>
    </row>
    <row r="1344" spans="9:9">
      <c r="I1344" s="145"/>
    </row>
    <row r="1345" spans="9:9">
      <c r="I1345" s="145"/>
    </row>
    <row r="1346" spans="9:9">
      <c r="I1346" s="145"/>
    </row>
    <row r="1347" spans="9:9">
      <c r="I1347" s="145"/>
    </row>
    <row r="1348" spans="9:9">
      <c r="I1348" s="145"/>
    </row>
    <row r="1349" spans="9:9">
      <c r="I1349" s="145"/>
    </row>
    <row r="1350" spans="9:9">
      <c r="I1350" s="145"/>
    </row>
    <row r="1351" spans="9:9">
      <c r="I1351" s="145"/>
    </row>
    <row r="1352" spans="9:9">
      <c r="I1352" s="145"/>
    </row>
    <row r="1353" spans="9:9">
      <c r="I1353" s="145"/>
    </row>
    <row r="1354" spans="9:9">
      <c r="I1354" s="145"/>
    </row>
    <row r="1355" spans="9:9">
      <c r="I1355" s="145"/>
    </row>
    <row r="1356" spans="9:9">
      <c r="I1356" s="145"/>
    </row>
    <row r="1357" spans="9:9">
      <c r="I1357" s="145"/>
    </row>
    <row r="1358" spans="9:9">
      <c r="I1358" s="145"/>
    </row>
    <row r="1359" spans="9:9">
      <c r="I1359" s="145"/>
    </row>
    <row r="1360" spans="9:9">
      <c r="I1360" s="145"/>
    </row>
    <row r="1361" spans="9:9">
      <c r="I1361" s="145"/>
    </row>
    <row r="1362" spans="9:9">
      <c r="I1362" s="145"/>
    </row>
    <row r="1363" spans="9:9">
      <c r="I1363" s="145"/>
    </row>
    <row r="1364" spans="9:9">
      <c r="I1364" s="145"/>
    </row>
    <row r="1365" spans="9:9">
      <c r="I1365" s="145"/>
    </row>
    <row r="1366" spans="9:9">
      <c r="I1366" s="145"/>
    </row>
    <row r="1367" spans="9:9">
      <c r="I1367" s="145"/>
    </row>
    <row r="1368" spans="9:9">
      <c r="I1368" s="145"/>
    </row>
    <row r="1369" spans="9:9">
      <c r="I1369" s="145"/>
    </row>
    <row r="1370" spans="9:9">
      <c r="I1370" s="145"/>
    </row>
    <row r="1371" spans="9:9">
      <c r="I1371" s="145"/>
    </row>
    <row r="1372" spans="9:9">
      <c r="I1372" s="145"/>
    </row>
    <row r="1373" spans="9:9">
      <c r="I1373" s="145"/>
    </row>
    <row r="1374" spans="9:9">
      <c r="I1374" s="145"/>
    </row>
    <row r="1375" spans="9:9">
      <c r="I1375" s="145"/>
    </row>
    <row r="1376" spans="9:9">
      <c r="I1376" s="145"/>
    </row>
    <row r="1377" spans="9:9">
      <c r="I1377" s="145"/>
    </row>
    <row r="1378" spans="9:9">
      <c r="I1378" s="145"/>
    </row>
    <row r="1379" spans="9:9">
      <c r="I1379" s="145"/>
    </row>
    <row r="1380" spans="9:9">
      <c r="I1380" s="145"/>
    </row>
    <row r="1381" spans="9:9">
      <c r="I1381" s="145"/>
    </row>
    <row r="1382" spans="9:9">
      <c r="I1382" s="145"/>
    </row>
    <row r="1383" spans="9:9">
      <c r="I1383" s="145"/>
    </row>
    <row r="1384" spans="9:9">
      <c r="I1384" s="145"/>
    </row>
    <row r="1385" spans="9:9">
      <c r="I1385" s="145"/>
    </row>
    <row r="1386" spans="9:9">
      <c r="I1386" s="145"/>
    </row>
    <row r="1387" spans="9:9">
      <c r="I1387" s="145"/>
    </row>
    <row r="1388" spans="9:9">
      <c r="I1388" s="145"/>
    </row>
    <row r="1389" spans="9:9">
      <c r="I1389" s="145"/>
    </row>
    <row r="1390" spans="9:9">
      <c r="I1390" s="145"/>
    </row>
    <row r="1395" spans="9:9">
      <c r="I1395" s="145"/>
    </row>
    <row r="1396" spans="9:9">
      <c r="I1396" s="145"/>
    </row>
    <row r="1397" spans="9:9">
      <c r="I1397" s="145"/>
    </row>
    <row r="1398" spans="9:9">
      <c r="I1398" s="145"/>
    </row>
    <row r="1399" spans="9:9">
      <c r="I1399" s="145"/>
    </row>
    <row r="1400" spans="9:9">
      <c r="I1400" s="145"/>
    </row>
    <row r="1401" spans="9:9">
      <c r="I1401" s="145"/>
    </row>
    <row r="1402" spans="9:9">
      <c r="I1402" s="145"/>
    </row>
    <row r="1403" spans="9:9">
      <c r="I1403" s="145"/>
    </row>
    <row r="1404" spans="9:9">
      <c r="I1404" s="145"/>
    </row>
    <row r="1405" spans="9:9">
      <c r="I1405" s="145"/>
    </row>
    <row r="1406" spans="9:9">
      <c r="I1406" s="145"/>
    </row>
    <row r="1407" spans="9:9">
      <c r="I1407" s="145"/>
    </row>
    <row r="1408" spans="9:9">
      <c r="I1408" s="145"/>
    </row>
    <row r="1409" spans="9:9">
      <c r="I1409" s="145"/>
    </row>
    <row r="1410" spans="9:9">
      <c r="I1410" s="145"/>
    </row>
    <row r="1411" spans="9:9">
      <c r="I1411" s="145"/>
    </row>
    <row r="1412" spans="9:9">
      <c r="I1412" s="145"/>
    </row>
    <row r="1413" spans="9:9">
      <c r="I1413" s="145"/>
    </row>
    <row r="1414" spans="9:9">
      <c r="I1414" s="145"/>
    </row>
    <row r="1415" spans="9:9">
      <c r="I1415" s="145"/>
    </row>
    <row r="1416" spans="9:9">
      <c r="I1416" s="145"/>
    </row>
    <row r="1417" spans="9:9">
      <c r="I1417" s="145"/>
    </row>
    <row r="1418" spans="9:9">
      <c r="I1418" s="145"/>
    </row>
    <row r="1419" spans="9:9">
      <c r="I1419" s="145"/>
    </row>
    <row r="1420" spans="9:9">
      <c r="I1420" s="145"/>
    </row>
    <row r="1421" spans="9:9">
      <c r="I1421" s="145"/>
    </row>
    <row r="1422" spans="9:9">
      <c r="I1422" s="145"/>
    </row>
    <row r="1423" spans="9:9">
      <c r="I1423" s="145"/>
    </row>
    <row r="1424" spans="9:9">
      <c r="I1424" s="145"/>
    </row>
    <row r="1425" spans="9:9">
      <c r="I1425" s="145"/>
    </row>
    <row r="1426" spans="9:9">
      <c r="I1426" s="145"/>
    </row>
    <row r="1427" spans="9:9">
      <c r="I1427" s="145"/>
    </row>
    <row r="1428" spans="9:9">
      <c r="I1428" s="145"/>
    </row>
    <row r="1429" spans="9:9">
      <c r="I1429" s="145"/>
    </row>
    <row r="1430" spans="9:9">
      <c r="I1430" s="145"/>
    </row>
    <row r="1431" spans="9:9">
      <c r="I1431" s="145"/>
    </row>
    <row r="1432" spans="9:9">
      <c r="I1432" s="145"/>
    </row>
    <row r="1433" spans="9:9">
      <c r="I1433" s="145"/>
    </row>
    <row r="1434" spans="9:9">
      <c r="I1434" s="145"/>
    </row>
    <row r="1435" spans="9:9">
      <c r="I1435" s="145"/>
    </row>
    <row r="1436" spans="9:9">
      <c r="I1436" s="145"/>
    </row>
    <row r="1437" spans="9:9">
      <c r="I1437" s="145"/>
    </row>
    <row r="1438" spans="9:9">
      <c r="I1438" s="145"/>
    </row>
    <row r="1439" spans="9:9">
      <c r="I1439" s="145"/>
    </row>
    <row r="1440" spans="9:9">
      <c r="I1440" s="145"/>
    </row>
    <row r="1441" spans="9:9">
      <c r="I1441" s="145"/>
    </row>
    <row r="1442" spans="9:9">
      <c r="I1442" s="145"/>
    </row>
    <row r="1443" spans="9:9">
      <c r="I1443" s="145"/>
    </row>
    <row r="1444" spans="9:9">
      <c r="I1444" s="145"/>
    </row>
    <row r="1445" spans="9:9">
      <c r="I1445" s="145"/>
    </row>
    <row r="1446" spans="9:9">
      <c r="I1446" s="145"/>
    </row>
    <row r="1447" spans="9:9">
      <c r="I1447" s="145"/>
    </row>
    <row r="1448" spans="9:9">
      <c r="I1448" s="145"/>
    </row>
    <row r="1449" spans="9:9">
      <c r="I1449" s="145"/>
    </row>
    <row r="1450" spans="9:9">
      <c r="I1450" s="145"/>
    </row>
    <row r="1451" spans="9:9">
      <c r="I1451" s="145"/>
    </row>
    <row r="1452" spans="9:9">
      <c r="I1452" s="145"/>
    </row>
    <row r="1453" spans="9:9">
      <c r="I1453" s="145"/>
    </row>
    <row r="1454" spans="9:9">
      <c r="I1454" s="145"/>
    </row>
    <row r="1455" spans="9:9">
      <c r="I1455" s="145"/>
    </row>
    <row r="1456" spans="9:9">
      <c r="I1456" s="145"/>
    </row>
    <row r="1457" spans="9:9">
      <c r="I1457" s="145"/>
    </row>
    <row r="1458" spans="9:9">
      <c r="I1458" s="145"/>
    </row>
    <row r="1459" spans="9:9">
      <c r="I1459" s="145"/>
    </row>
    <row r="1460" spans="9:9">
      <c r="I1460" s="145"/>
    </row>
    <row r="1461" spans="9:9">
      <c r="I1461" s="145"/>
    </row>
    <row r="1462" spans="9:9">
      <c r="I1462" s="145"/>
    </row>
    <row r="1463" spans="9:9">
      <c r="I1463" s="145"/>
    </row>
    <row r="1464" spans="9:9">
      <c r="I1464" s="145"/>
    </row>
    <row r="1465" spans="9:9">
      <c r="I1465" s="145"/>
    </row>
    <row r="1466" spans="9:9">
      <c r="I1466" s="145"/>
    </row>
    <row r="1467" spans="9:9">
      <c r="I1467" s="145"/>
    </row>
    <row r="1468" spans="9:9">
      <c r="I1468" s="145"/>
    </row>
    <row r="1469" spans="9:9">
      <c r="I1469" s="145"/>
    </row>
    <row r="1470" spans="9:9">
      <c r="I1470" s="145"/>
    </row>
    <row r="1471" spans="9:9">
      <c r="I1471" s="145"/>
    </row>
    <row r="1472" spans="9:9">
      <c r="I1472" s="145"/>
    </row>
    <row r="1473" spans="9:9">
      <c r="I1473" s="145"/>
    </row>
    <row r="1474" spans="9:9">
      <c r="I1474" s="145"/>
    </row>
    <row r="1475" spans="9:9">
      <c r="I1475" s="145"/>
    </row>
    <row r="1476" spans="9:9">
      <c r="I1476" s="145"/>
    </row>
    <row r="1477" spans="9:9">
      <c r="I1477" s="145"/>
    </row>
    <row r="1478" spans="9:9">
      <c r="I1478" s="145"/>
    </row>
    <row r="1479" spans="9:9">
      <c r="I1479" s="145"/>
    </row>
    <row r="1480" spans="9:9">
      <c r="I1480" s="145"/>
    </row>
    <row r="1481" spans="9:9">
      <c r="I1481" s="145"/>
    </row>
    <row r="1482" spans="9:9">
      <c r="I1482" s="145"/>
    </row>
    <row r="1483" spans="9:9">
      <c r="I1483" s="145"/>
    </row>
    <row r="1484" spans="9:9">
      <c r="I1484" s="145"/>
    </row>
    <row r="1485" spans="9:9">
      <c r="I1485" s="145"/>
    </row>
    <row r="1486" spans="9:9">
      <c r="I1486" s="145"/>
    </row>
    <row r="1487" spans="9:9">
      <c r="I1487" s="145"/>
    </row>
    <row r="1488" spans="9:9">
      <c r="I1488" s="145"/>
    </row>
    <row r="1489" spans="9:9">
      <c r="I1489" s="145"/>
    </row>
    <row r="1490" spans="9:9">
      <c r="I1490" s="145"/>
    </row>
    <row r="1491" spans="9:9">
      <c r="I1491" s="145"/>
    </row>
    <row r="1492" spans="9:9">
      <c r="I1492" s="145"/>
    </row>
    <row r="1493" spans="9:9">
      <c r="I1493" s="145"/>
    </row>
    <row r="1494" spans="9:9">
      <c r="I1494" s="145"/>
    </row>
    <row r="1495" spans="9:9">
      <c r="I1495" s="145"/>
    </row>
    <row r="1496" spans="9:9">
      <c r="I1496" s="145"/>
    </row>
    <row r="1497" spans="9:9">
      <c r="I1497" s="145"/>
    </row>
    <row r="1498" spans="9:9">
      <c r="I1498" s="145"/>
    </row>
    <row r="1499" spans="9:9">
      <c r="I1499" s="145"/>
    </row>
    <row r="1500" spans="9:9">
      <c r="I1500" s="145"/>
    </row>
    <row r="1501" spans="9:9">
      <c r="I1501" s="145"/>
    </row>
    <row r="1502" spans="9:9">
      <c r="I1502" s="145"/>
    </row>
    <row r="1503" spans="9:9">
      <c r="I1503" s="145"/>
    </row>
    <row r="1504" spans="9:9">
      <c r="I1504" s="145"/>
    </row>
    <row r="1505" spans="9:9">
      <c r="I1505" s="145"/>
    </row>
    <row r="1506" spans="9:9">
      <c r="I1506" s="145"/>
    </row>
    <row r="1507" spans="9:9">
      <c r="I1507" s="145"/>
    </row>
    <row r="1508" spans="9:9">
      <c r="I1508" s="145"/>
    </row>
    <row r="1509" spans="9:9">
      <c r="I1509" s="145"/>
    </row>
    <row r="1510" spans="9:9">
      <c r="I1510" s="145"/>
    </row>
    <row r="1511" spans="9:9">
      <c r="I1511" s="145"/>
    </row>
    <row r="1512" spans="9:9">
      <c r="I1512" s="145"/>
    </row>
    <row r="1513" spans="9:9">
      <c r="I1513" s="145"/>
    </row>
    <row r="1514" spans="9:9">
      <c r="I1514" s="145"/>
    </row>
    <row r="1515" spans="9:9">
      <c r="I1515" s="145"/>
    </row>
    <row r="1516" spans="9:9">
      <c r="I1516" s="145"/>
    </row>
    <row r="1517" spans="9:9">
      <c r="I1517" s="145"/>
    </row>
    <row r="1521" spans="9:9">
      <c r="I1521" s="145"/>
    </row>
    <row r="1522" spans="9:9">
      <c r="I1522" s="145"/>
    </row>
    <row r="1523" spans="9:9">
      <c r="I1523" s="145"/>
    </row>
    <row r="1524" spans="9:9">
      <c r="I1524" s="145"/>
    </row>
    <row r="1525" spans="9:9">
      <c r="I1525" s="145"/>
    </row>
    <row r="1526" spans="9:9">
      <c r="I1526" s="145"/>
    </row>
    <row r="1527" spans="9:9">
      <c r="I1527" s="145"/>
    </row>
    <row r="1528" spans="9:9">
      <c r="I1528" s="145"/>
    </row>
    <row r="1529" spans="9:9">
      <c r="I1529" s="145"/>
    </row>
    <row r="1530" spans="9:9">
      <c r="I1530" s="145"/>
    </row>
    <row r="1531" spans="9:9">
      <c r="I1531" s="145"/>
    </row>
    <row r="1532" spans="9:9">
      <c r="I1532" s="145"/>
    </row>
    <row r="1533" spans="9:9">
      <c r="I1533" s="145"/>
    </row>
    <row r="1534" spans="9:9">
      <c r="I1534" s="145"/>
    </row>
    <row r="1535" spans="9:9">
      <c r="I1535" s="145"/>
    </row>
    <row r="1536" spans="9:9">
      <c r="I1536" s="145"/>
    </row>
    <row r="1537" spans="9:9">
      <c r="I1537" s="145"/>
    </row>
    <row r="1538" spans="9:9">
      <c r="I1538" s="145"/>
    </row>
    <row r="1539" spans="9:9">
      <c r="I1539" s="145"/>
    </row>
    <row r="1540" spans="9:9">
      <c r="I1540" s="145"/>
    </row>
    <row r="1541" spans="9:9">
      <c r="I1541" s="145"/>
    </row>
    <row r="1542" spans="9:9">
      <c r="I1542" s="145"/>
    </row>
    <row r="1543" spans="9:9">
      <c r="I1543" s="145"/>
    </row>
    <row r="1544" spans="9:9">
      <c r="I1544" s="145"/>
    </row>
    <row r="1545" spans="9:9">
      <c r="I1545" s="145"/>
    </row>
    <row r="1546" spans="9:9">
      <c r="I1546" s="145"/>
    </row>
    <row r="1547" spans="9:9">
      <c r="I1547" s="145"/>
    </row>
    <row r="1548" spans="9:9">
      <c r="I1548" s="145"/>
    </row>
    <row r="1549" spans="9:9">
      <c r="I1549" s="145"/>
    </row>
    <row r="1550" spans="9:9">
      <c r="I1550" s="145"/>
    </row>
    <row r="1551" spans="9:9">
      <c r="I1551" s="145"/>
    </row>
    <row r="1552" spans="9:9">
      <c r="I1552" s="145"/>
    </row>
    <row r="1553" spans="9:9">
      <c r="I1553" s="145"/>
    </row>
    <row r="1554" spans="9:9">
      <c r="I1554" s="145"/>
    </row>
    <row r="1555" spans="9:9">
      <c r="I1555" s="145"/>
    </row>
    <row r="1556" spans="9:9">
      <c r="I1556" s="145"/>
    </row>
    <row r="1557" spans="9:9">
      <c r="I1557" s="145"/>
    </row>
    <row r="1558" spans="9:9">
      <c r="I1558" s="145"/>
    </row>
    <row r="1559" spans="9:9">
      <c r="I1559" s="145"/>
    </row>
    <row r="1560" spans="9:9">
      <c r="I1560" s="145"/>
    </row>
    <row r="1561" spans="9:9">
      <c r="I1561" s="145"/>
    </row>
    <row r="1562" spans="9:9">
      <c r="I1562" s="145"/>
    </row>
    <row r="1563" spans="9:9">
      <c r="I1563" s="145"/>
    </row>
    <row r="1564" spans="9:9">
      <c r="I1564" s="145"/>
    </row>
    <row r="1565" spans="9:9">
      <c r="I1565" s="145"/>
    </row>
    <row r="1566" spans="9:9">
      <c r="I1566" s="145"/>
    </row>
    <row r="1567" spans="9:9">
      <c r="I1567" s="145"/>
    </row>
    <row r="1568" spans="9:9">
      <c r="I1568" s="145"/>
    </row>
    <row r="1569" spans="9:9">
      <c r="I1569" s="145"/>
    </row>
    <row r="1570" spans="9:9">
      <c r="I1570" s="145"/>
    </row>
    <row r="1571" spans="9:9">
      <c r="I1571" s="145"/>
    </row>
    <row r="1572" spans="9:9">
      <c r="I1572" s="145"/>
    </row>
    <row r="1573" spans="9:9">
      <c r="I1573" s="145"/>
    </row>
    <row r="1574" spans="9:9">
      <c r="I1574" s="145"/>
    </row>
    <row r="1575" spans="9:9">
      <c r="I1575" s="145"/>
    </row>
    <row r="1576" spans="9:9">
      <c r="I1576" s="145"/>
    </row>
    <row r="1577" spans="9:9">
      <c r="I1577" s="145"/>
    </row>
    <row r="1578" spans="9:9">
      <c r="I1578" s="145"/>
    </row>
    <row r="1579" spans="9:9">
      <c r="I1579" s="145"/>
    </row>
    <row r="1580" spans="9:9">
      <c r="I1580" s="145"/>
    </row>
    <row r="1581" spans="9:9">
      <c r="I1581" s="145"/>
    </row>
    <row r="1582" spans="9:9">
      <c r="I1582" s="145"/>
    </row>
    <row r="1583" spans="9:9">
      <c r="I1583" s="145"/>
    </row>
    <row r="1584" spans="9:9">
      <c r="I1584" s="145"/>
    </row>
    <row r="1585" spans="9:9">
      <c r="I1585" s="145"/>
    </row>
    <row r="1586" spans="9:9">
      <c r="I1586" s="145"/>
    </row>
    <row r="1587" spans="9:9">
      <c r="I1587" s="145"/>
    </row>
    <row r="1588" spans="9:9">
      <c r="I1588" s="145"/>
    </row>
    <row r="1589" spans="9:9">
      <c r="I1589" s="145"/>
    </row>
    <row r="1590" spans="9:9">
      <c r="I1590" s="145"/>
    </row>
    <row r="1591" spans="9:9">
      <c r="I1591" s="145"/>
    </row>
    <row r="1592" spans="9:9">
      <c r="I1592" s="145"/>
    </row>
    <row r="1593" spans="9:9">
      <c r="I1593" s="145"/>
    </row>
    <row r="1594" spans="9:9">
      <c r="I1594" s="145"/>
    </row>
    <row r="1595" spans="9:9">
      <c r="I1595" s="145"/>
    </row>
    <row r="1596" spans="9:9">
      <c r="I1596" s="145"/>
    </row>
    <row r="1597" spans="9:9">
      <c r="I1597" s="145"/>
    </row>
    <row r="1598" spans="9:9">
      <c r="I1598" s="145"/>
    </row>
    <row r="1599" spans="9:9">
      <c r="I1599" s="145"/>
    </row>
    <row r="1600" spans="9:9">
      <c r="I1600" s="145"/>
    </row>
    <row r="1601" spans="9:9">
      <c r="I1601" s="145"/>
    </row>
    <row r="1602" spans="9:9">
      <c r="I1602" s="145"/>
    </row>
    <row r="1603" spans="9:9">
      <c r="I1603" s="145"/>
    </row>
    <row r="1604" spans="9:9">
      <c r="I1604" s="145"/>
    </row>
    <row r="1605" spans="9:9">
      <c r="I1605" s="145"/>
    </row>
    <row r="1606" spans="9:9">
      <c r="I1606" s="145"/>
    </row>
    <row r="1607" spans="9:9">
      <c r="I1607" s="145"/>
    </row>
    <row r="1608" spans="9:9">
      <c r="I1608" s="145"/>
    </row>
    <row r="1609" spans="9:9">
      <c r="I1609" s="145"/>
    </row>
    <row r="1610" spans="9:9">
      <c r="I1610" s="145"/>
    </row>
    <row r="1611" spans="9:9">
      <c r="I1611" s="145"/>
    </row>
    <row r="1612" spans="9:9">
      <c r="I1612" s="145"/>
    </row>
    <row r="1613" spans="9:9">
      <c r="I1613" s="145"/>
    </row>
    <row r="1614" spans="9:9">
      <c r="I1614" s="145"/>
    </row>
    <row r="1615" spans="9:9">
      <c r="I1615" s="145"/>
    </row>
    <row r="1616" spans="9:9">
      <c r="I1616" s="145"/>
    </row>
    <row r="1617" spans="9:9">
      <c r="I1617" s="145"/>
    </row>
    <row r="1618" spans="9:9">
      <c r="I1618" s="145"/>
    </row>
    <row r="1619" spans="9:9">
      <c r="I1619" s="145"/>
    </row>
    <row r="1620" spans="9:9">
      <c r="I1620" s="145"/>
    </row>
    <row r="1621" spans="9:9">
      <c r="I1621" s="145"/>
    </row>
    <row r="1622" spans="9:9">
      <c r="I1622" s="145"/>
    </row>
    <row r="1623" spans="9:9">
      <c r="I1623" s="145"/>
    </row>
    <row r="1624" spans="9:9">
      <c r="I1624" s="145"/>
    </row>
    <row r="1625" spans="9:9">
      <c r="I1625" s="145"/>
    </row>
    <row r="1626" spans="9:9">
      <c r="I1626" s="145"/>
    </row>
    <row r="1627" spans="9:9">
      <c r="I1627" s="145"/>
    </row>
    <row r="1628" spans="9:9">
      <c r="I1628" s="145"/>
    </row>
    <row r="1629" spans="9:9">
      <c r="I1629" s="145"/>
    </row>
    <row r="1630" spans="9:9">
      <c r="I1630" s="145"/>
    </row>
    <row r="1631" spans="9:9">
      <c r="I1631" s="145"/>
    </row>
    <row r="1632" spans="9:9">
      <c r="I1632" s="145"/>
    </row>
    <row r="1633" spans="1:10">
      <c r="I1633" s="145"/>
    </row>
    <row r="1634" spans="1:10">
      <c r="I1634" s="145"/>
    </row>
    <row r="1635" spans="1:10">
      <c r="I1635" s="145"/>
    </row>
    <row r="1636" spans="1:10">
      <c r="I1636" s="145"/>
    </row>
    <row r="1637" spans="1:10">
      <c r="I1637" s="145"/>
    </row>
    <row r="1638" spans="1:10">
      <c r="I1638" s="145"/>
    </row>
    <row r="1639" spans="1:10">
      <c r="I1639" s="145"/>
    </row>
    <row r="1640" spans="1:10">
      <c r="I1640" s="145"/>
    </row>
    <row r="1641" spans="1:10">
      <c r="I1641" s="145"/>
    </row>
    <row r="1642" spans="1:10">
      <c r="I1642" s="145"/>
    </row>
    <row r="1643" spans="1:10">
      <c r="I1643" s="145"/>
    </row>
    <row r="1646" spans="1:10" ht="15.75">
      <c r="A1646" s="174"/>
      <c r="B1646" s="174"/>
      <c r="C1646" s="174"/>
      <c r="D1646" s="174"/>
      <c r="E1646" s="174"/>
      <c r="F1646" s="174"/>
      <c r="G1646" s="174"/>
      <c r="H1646" s="174"/>
      <c r="I1646" s="174"/>
      <c r="J1646" s="174"/>
    </row>
    <row r="1647" spans="1:10" ht="15.75">
      <c r="A1647" s="175"/>
      <c r="B1647" s="175"/>
      <c r="C1647" s="175"/>
      <c r="D1647" s="175"/>
      <c r="E1647" s="175"/>
      <c r="F1647" s="175"/>
      <c r="G1647" s="175"/>
      <c r="H1647" s="175"/>
      <c r="I1647" s="177"/>
      <c r="J1647" s="175"/>
    </row>
    <row r="1648" spans="1:10" ht="15.75">
      <c r="A1648" s="178"/>
      <c r="B1648" s="178"/>
      <c r="C1648" s="178"/>
      <c r="D1648" s="178"/>
      <c r="E1648" s="178"/>
      <c r="F1648" s="178"/>
      <c r="G1648" s="178"/>
      <c r="H1648" s="178"/>
      <c r="I1648" s="180"/>
      <c r="J1648" s="178"/>
    </row>
    <row r="1649" spans="1:10" ht="15.75">
      <c r="A1649" s="175"/>
      <c r="B1649" s="175"/>
      <c r="C1649" s="175"/>
      <c r="D1649" s="175"/>
      <c r="E1649" s="175"/>
      <c r="F1649" s="175"/>
      <c r="G1649" s="175"/>
      <c r="H1649" s="175"/>
      <c r="I1649" s="177"/>
      <c r="J1649" s="175"/>
    </row>
    <row r="1650" spans="1:10" ht="15.75">
      <c r="A1650" s="178"/>
      <c r="B1650" s="178"/>
      <c r="C1650" s="178"/>
      <c r="D1650" s="178"/>
      <c r="E1650" s="178"/>
      <c r="F1650" s="178"/>
      <c r="G1650" s="178"/>
      <c r="H1650" s="178"/>
      <c r="I1650" s="180"/>
      <c r="J1650" s="178"/>
    </row>
    <row r="1651" spans="1:10" ht="15.75">
      <c r="A1651" s="175"/>
      <c r="B1651" s="175"/>
      <c r="C1651" s="175"/>
      <c r="D1651" s="175"/>
      <c r="E1651" s="175"/>
      <c r="F1651" s="175"/>
      <c r="G1651" s="175"/>
      <c r="H1651" s="175"/>
      <c r="I1651" s="177"/>
      <c r="J1651" s="175"/>
    </row>
    <row r="1652" spans="1:10" ht="15.75">
      <c r="A1652" s="178"/>
      <c r="B1652" s="178"/>
      <c r="C1652" s="178"/>
      <c r="D1652" s="178"/>
      <c r="E1652" s="178"/>
      <c r="F1652" s="178"/>
      <c r="G1652" s="178"/>
      <c r="H1652" s="178"/>
      <c r="I1652" s="180"/>
      <c r="J1652" s="178"/>
    </row>
    <row r="1653" spans="1:10" ht="15.75">
      <c r="A1653" s="175"/>
      <c r="B1653" s="175"/>
      <c r="C1653" s="175"/>
      <c r="D1653" s="175"/>
      <c r="E1653" s="175"/>
      <c r="F1653" s="175"/>
      <c r="G1653" s="175"/>
      <c r="H1653" s="175"/>
      <c r="I1653" s="177"/>
      <c r="J1653" s="175"/>
    </row>
    <row r="1654" spans="1:10" ht="15.75">
      <c r="A1654" s="178"/>
      <c r="B1654" s="178"/>
      <c r="C1654" s="178"/>
      <c r="D1654" s="178"/>
      <c r="E1654" s="178"/>
      <c r="F1654" s="178"/>
      <c r="G1654" s="178"/>
      <c r="H1654" s="178"/>
      <c r="I1654" s="180"/>
      <c r="J1654" s="178"/>
    </row>
    <row r="1655" spans="1:10" ht="15.75">
      <c r="A1655" s="175"/>
      <c r="B1655" s="175"/>
      <c r="C1655" s="175"/>
      <c r="D1655" s="175"/>
      <c r="E1655" s="175"/>
      <c r="F1655" s="175"/>
      <c r="G1655" s="175"/>
      <c r="H1655" s="175"/>
      <c r="I1655" s="177"/>
      <c r="J1655" s="175"/>
    </row>
    <row r="1656" spans="1:10" ht="15.75">
      <c r="A1656" s="178"/>
      <c r="B1656" s="178"/>
      <c r="C1656" s="178"/>
      <c r="D1656" s="178"/>
      <c r="E1656" s="178"/>
      <c r="F1656" s="178"/>
      <c r="G1656" s="178"/>
      <c r="H1656" s="178"/>
      <c r="I1656" s="180"/>
      <c r="J1656" s="178"/>
    </row>
    <row r="1657" spans="1:10" ht="15.75">
      <c r="A1657" s="175"/>
      <c r="B1657" s="175"/>
      <c r="C1657" s="175"/>
      <c r="D1657" s="175"/>
      <c r="E1657" s="175"/>
      <c r="F1657" s="175"/>
      <c r="G1657" s="175"/>
      <c r="H1657" s="175"/>
      <c r="I1657" s="177"/>
      <c r="J1657" s="175"/>
    </row>
    <row r="1658" spans="1:10" ht="15.75">
      <c r="A1658" s="178"/>
      <c r="B1658" s="178"/>
      <c r="C1658" s="178"/>
      <c r="D1658" s="178"/>
      <c r="E1658" s="178"/>
      <c r="F1658" s="178"/>
      <c r="G1658" s="178"/>
      <c r="H1658" s="178"/>
      <c r="I1658" s="180"/>
      <c r="J1658" s="178"/>
    </row>
    <row r="1659" spans="1:10" ht="15.75">
      <c r="A1659" s="175"/>
      <c r="B1659" s="175"/>
      <c r="C1659" s="175"/>
      <c r="D1659" s="175"/>
      <c r="E1659" s="175"/>
      <c r="F1659" s="175"/>
      <c r="G1659" s="175"/>
      <c r="H1659" s="175"/>
      <c r="I1659" s="177"/>
      <c r="J1659" s="175"/>
    </row>
    <row r="1660" spans="1:10" ht="15.75">
      <c r="A1660" s="178"/>
      <c r="B1660" s="178"/>
      <c r="C1660" s="178"/>
      <c r="D1660" s="178"/>
      <c r="E1660" s="178"/>
      <c r="F1660" s="178"/>
      <c r="G1660" s="178"/>
      <c r="H1660" s="178"/>
      <c r="I1660" s="180"/>
      <c r="J1660" s="178"/>
    </row>
    <row r="1661" spans="1:10" ht="15.75">
      <c r="A1661" s="175"/>
      <c r="B1661" s="175"/>
      <c r="C1661" s="175"/>
      <c r="D1661" s="175"/>
      <c r="E1661" s="175"/>
      <c r="F1661" s="175"/>
      <c r="G1661" s="175"/>
      <c r="H1661" s="175"/>
      <c r="I1661" s="177"/>
      <c r="J1661" s="175"/>
    </row>
    <row r="1662" spans="1:10" ht="15.75">
      <c r="A1662" s="178"/>
      <c r="B1662" s="178"/>
      <c r="C1662" s="178"/>
      <c r="D1662" s="178"/>
      <c r="E1662" s="178"/>
      <c r="F1662" s="178"/>
      <c r="G1662" s="178"/>
      <c r="H1662" s="178"/>
      <c r="I1662" s="180"/>
      <c r="J1662" s="178"/>
    </row>
    <row r="1663" spans="1:10" ht="15.75">
      <c r="A1663" s="175"/>
      <c r="B1663" s="175"/>
      <c r="C1663" s="175"/>
      <c r="D1663" s="175"/>
      <c r="E1663" s="175"/>
      <c r="F1663" s="175"/>
      <c r="G1663" s="175"/>
      <c r="H1663" s="175"/>
      <c r="I1663" s="177"/>
      <c r="J1663" s="175"/>
    </row>
    <row r="1664" spans="1:10" ht="15.75">
      <c r="A1664" s="178"/>
      <c r="B1664" s="178"/>
      <c r="C1664" s="178"/>
      <c r="D1664" s="178"/>
      <c r="E1664" s="178"/>
      <c r="F1664" s="178"/>
      <c r="G1664" s="178"/>
      <c r="H1664" s="178"/>
      <c r="I1664" s="180"/>
      <c r="J1664" s="178"/>
    </row>
    <row r="1665" spans="1:10" ht="15.75">
      <c r="A1665" s="175"/>
      <c r="B1665" s="175"/>
      <c r="C1665" s="175"/>
      <c r="D1665" s="175"/>
      <c r="E1665" s="175"/>
      <c r="F1665" s="175"/>
      <c r="G1665" s="175"/>
      <c r="H1665" s="175"/>
      <c r="I1665" s="177"/>
      <c r="J1665" s="175"/>
    </row>
    <row r="1666" spans="1:10" ht="15.75">
      <c r="A1666" s="178"/>
      <c r="B1666" s="178"/>
      <c r="C1666" s="178"/>
      <c r="D1666" s="178"/>
      <c r="E1666" s="178"/>
      <c r="F1666" s="178"/>
      <c r="G1666" s="178"/>
      <c r="H1666" s="178"/>
      <c r="I1666" s="180"/>
      <c r="J1666" s="178"/>
    </row>
    <row r="1667" spans="1:10" ht="15.75">
      <c r="A1667" s="175"/>
      <c r="B1667" s="175"/>
      <c r="C1667" s="175"/>
      <c r="D1667" s="175"/>
      <c r="E1667" s="175"/>
      <c r="F1667" s="175"/>
      <c r="G1667" s="175"/>
      <c r="H1667" s="175"/>
      <c r="I1667" s="177"/>
      <c r="J1667" s="175"/>
    </row>
    <row r="1668" spans="1:10" ht="15.75">
      <c r="A1668" s="178"/>
      <c r="B1668" s="178"/>
      <c r="C1668" s="178"/>
      <c r="D1668" s="178"/>
      <c r="E1668" s="178"/>
      <c r="F1668" s="178"/>
      <c r="G1668" s="178"/>
      <c r="H1668" s="178"/>
      <c r="I1668" s="180"/>
      <c r="J1668" s="178"/>
    </row>
    <row r="1669" spans="1:10" ht="15.75">
      <c r="A1669" s="175"/>
      <c r="B1669" s="175"/>
      <c r="C1669" s="175"/>
      <c r="D1669" s="175"/>
      <c r="E1669" s="175"/>
      <c r="F1669" s="175"/>
      <c r="G1669" s="175"/>
      <c r="H1669" s="175"/>
      <c r="I1669" s="177"/>
      <c r="J1669" s="175"/>
    </row>
    <row r="1670" spans="1:10" ht="15.75">
      <c r="A1670" s="178"/>
      <c r="B1670" s="178"/>
      <c r="C1670" s="178"/>
      <c r="D1670" s="178"/>
      <c r="E1670" s="178"/>
      <c r="F1670" s="178"/>
      <c r="G1670" s="178"/>
      <c r="H1670" s="178"/>
      <c r="I1670" s="180"/>
      <c r="J1670" s="178"/>
    </row>
    <row r="1671" spans="1:10" ht="15.75">
      <c r="A1671" s="175"/>
      <c r="B1671" s="175"/>
      <c r="C1671" s="175"/>
      <c r="D1671" s="175"/>
      <c r="E1671" s="175"/>
      <c r="F1671" s="175"/>
      <c r="G1671" s="175"/>
      <c r="H1671" s="175"/>
      <c r="I1671" s="177"/>
      <c r="J1671" s="175"/>
    </row>
    <row r="1672" spans="1:10" ht="15.75">
      <c r="A1672" s="178"/>
      <c r="B1672" s="178"/>
      <c r="C1672" s="178"/>
      <c r="D1672" s="178"/>
      <c r="E1672" s="178"/>
      <c r="F1672" s="178"/>
      <c r="G1672" s="178"/>
      <c r="H1672" s="178"/>
      <c r="I1672" s="180"/>
      <c r="J1672" s="178"/>
    </row>
    <row r="1673" spans="1:10" ht="15.75">
      <c r="A1673" s="175"/>
      <c r="B1673" s="175"/>
      <c r="C1673" s="175"/>
      <c r="D1673" s="175"/>
      <c r="E1673" s="175"/>
      <c r="F1673" s="175"/>
      <c r="G1673" s="175"/>
      <c r="H1673" s="175"/>
      <c r="I1673" s="177"/>
      <c r="J1673" s="175"/>
    </row>
    <row r="1674" spans="1:10" ht="15.75">
      <c r="A1674" s="178"/>
      <c r="B1674" s="178"/>
      <c r="C1674" s="178"/>
      <c r="D1674" s="178"/>
      <c r="E1674" s="178"/>
      <c r="F1674" s="178"/>
      <c r="G1674" s="178"/>
      <c r="H1674" s="178"/>
      <c r="I1674" s="180"/>
      <c r="J1674" s="178"/>
    </row>
    <row r="1675" spans="1:10" ht="15.75">
      <c r="A1675" s="175"/>
      <c r="B1675" s="175"/>
      <c r="C1675" s="175"/>
      <c r="D1675" s="175"/>
      <c r="E1675" s="175"/>
      <c r="F1675" s="175"/>
      <c r="G1675" s="175"/>
      <c r="H1675" s="175"/>
      <c r="I1675" s="177"/>
      <c r="J1675" s="175"/>
    </row>
    <row r="1676" spans="1:10" ht="15.75">
      <c r="A1676" s="178"/>
      <c r="B1676" s="178"/>
      <c r="C1676" s="178"/>
      <c r="D1676" s="178"/>
      <c r="E1676" s="178"/>
      <c r="F1676" s="178"/>
      <c r="G1676" s="178"/>
      <c r="H1676" s="178"/>
      <c r="I1676" s="180"/>
      <c r="J1676" s="178"/>
    </row>
    <row r="1677" spans="1:10" ht="15.75">
      <c r="A1677" s="175"/>
      <c r="B1677" s="175"/>
      <c r="C1677" s="175"/>
      <c r="D1677" s="175"/>
      <c r="E1677" s="175"/>
      <c r="F1677" s="175"/>
      <c r="G1677" s="175"/>
      <c r="H1677" s="175"/>
      <c r="I1677" s="177"/>
      <c r="J1677" s="175"/>
    </row>
    <row r="1678" spans="1:10" ht="15.75">
      <c r="A1678" s="178"/>
      <c r="B1678" s="178"/>
      <c r="C1678" s="178"/>
      <c r="D1678" s="178"/>
      <c r="E1678" s="178"/>
      <c r="F1678" s="178"/>
      <c r="G1678" s="178"/>
      <c r="H1678" s="178"/>
      <c r="I1678" s="180"/>
      <c r="J1678" s="178"/>
    </row>
    <row r="1679" spans="1:10" ht="15.75">
      <c r="A1679" s="175"/>
      <c r="B1679" s="175"/>
      <c r="C1679" s="175"/>
      <c r="D1679" s="175"/>
      <c r="E1679" s="175"/>
      <c r="F1679" s="175"/>
      <c r="G1679" s="175"/>
      <c r="H1679" s="175"/>
      <c r="I1679" s="177"/>
      <c r="J1679" s="175"/>
    </row>
    <row r="1680" spans="1:10" ht="15.75">
      <c r="A1680" s="178"/>
      <c r="B1680" s="178"/>
      <c r="C1680" s="178"/>
      <c r="D1680" s="178"/>
      <c r="E1680" s="178"/>
      <c r="F1680" s="178"/>
      <c r="G1680" s="178"/>
      <c r="H1680" s="178"/>
      <c r="I1680" s="180"/>
      <c r="J1680" s="178"/>
    </row>
    <row r="1681" spans="1:10" ht="15.75">
      <c r="A1681" s="175"/>
      <c r="B1681" s="175"/>
      <c r="C1681" s="175"/>
      <c r="D1681" s="175"/>
      <c r="E1681" s="175"/>
      <c r="F1681" s="175"/>
      <c r="G1681" s="175"/>
      <c r="H1681" s="175"/>
      <c r="I1681" s="177"/>
      <c r="J1681" s="175"/>
    </row>
    <row r="1682" spans="1:10" ht="15.75">
      <c r="A1682" s="178"/>
      <c r="B1682" s="178"/>
      <c r="C1682" s="178"/>
      <c r="D1682" s="178"/>
      <c r="E1682" s="178"/>
      <c r="F1682" s="178"/>
      <c r="G1682" s="178"/>
      <c r="H1682" s="178"/>
      <c r="I1682" s="180"/>
      <c r="J1682" s="178"/>
    </row>
    <row r="1683" spans="1:10" ht="15.75">
      <c r="A1683" s="175"/>
      <c r="B1683" s="175"/>
      <c r="C1683" s="175"/>
      <c r="D1683" s="175"/>
      <c r="E1683" s="175"/>
      <c r="F1683" s="175"/>
      <c r="G1683" s="175"/>
      <c r="H1683" s="175"/>
      <c r="I1683" s="177"/>
      <c r="J1683" s="175"/>
    </row>
    <row r="1684" spans="1:10" ht="15.75">
      <c r="A1684" s="178"/>
      <c r="B1684" s="178"/>
      <c r="C1684" s="178"/>
      <c r="D1684" s="178"/>
      <c r="E1684" s="178"/>
      <c r="F1684" s="178"/>
      <c r="G1684" s="178"/>
      <c r="H1684" s="178"/>
      <c r="I1684" s="180"/>
      <c r="J1684" s="178"/>
    </row>
    <row r="1685" spans="1:10" ht="15.75">
      <c r="A1685" s="175"/>
      <c r="B1685" s="175"/>
      <c r="C1685" s="175"/>
      <c r="D1685" s="175"/>
      <c r="E1685" s="175"/>
      <c r="F1685" s="175"/>
      <c r="G1685" s="175"/>
      <c r="H1685" s="175"/>
      <c r="I1685" s="177"/>
      <c r="J1685" s="175"/>
    </row>
    <row r="1686" spans="1:10" ht="15.75">
      <c r="A1686" s="178"/>
      <c r="B1686" s="178"/>
      <c r="C1686" s="178"/>
      <c r="D1686" s="178"/>
      <c r="E1686" s="178"/>
      <c r="F1686" s="178"/>
      <c r="G1686" s="178"/>
      <c r="H1686" s="178"/>
      <c r="I1686" s="180"/>
      <c r="J1686" s="178"/>
    </row>
    <row r="1687" spans="1:10" ht="15.75">
      <c r="A1687" s="175"/>
      <c r="B1687" s="175"/>
      <c r="C1687" s="175"/>
      <c r="D1687" s="175"/>
      <c r="E1687" s="175"/>
      <c r="F1687" s="175"/>
      <c r="G1687" s="175"/>
      <c r="H1687" s="175"/>
      <c r="I1687" s="177"/>
      <c r="J1687" s="175"/>
    </row>
    <row r="1688" spans="1:10" ht="15.75">
      <c r="A1688" s="178"/>
      <c r="B1688" s="178"/>
      <c r="C1688" s="178"/>
      <c r="D1688" s="178"/>
      <c r="E1688" s="178"/>
      <c r="F1688" s="178"/>
      <c r="G1688" s="178"/>
      <c r="H1688" s="178"/>
      <c r="I1688" s="180"/>
      <c r="J1688" s="178"/>
    </row>
    <row r="1689" spans="1:10" ht="15.75">
      <c r="A1689" s="175"/>
      <c r="B1689" s="175"/>
      <c r="C1689" s="175"/>
      <c r="D1689" s="175"/>
      <c r="E1689" s="175"/>
      <c r="F1689" s="175"/>
      <c r="G1689" s="175"/>
      <c r="H1689" s="175"/>
      <c r="I1689" s="177"/>
      <c r="J1689" s="175"/>
    </row>
    <row r="1690" spans="1:10" ht="15.75">
      <c r="A1690" s="178"/>
      <c r="B1690" s="178"/>
      <c r="C1690" s="178"/>
      <c r="D1690" s="178"/>
      <c r="E1690" s="178"/>
      <c r="F1690" s="178"/>
      <c r="G1690" s="178"/>
      <c r="H1690" s="178"/>
      <c r="I1690" s="180"/>
      <c r="J1690" s="178"/>
    </row>
    <row r="1691" spans="1:10" ht="15.75">
      <c r="A1691" s="175"/>
      <c r="B1691" s="175"/>
      <c r="C1691" s="175"/>
      <c r="D1691" s="175"/>
      <c r="E1691" s="175"/>
      <c r="F1691" s="175"/>
      <c r="G1691" s="175"/>
      <c r="H1691" s="175"/>
      <c r="I1691" s="177"/>
      <c r="J1691" s="175"/>
    </row>
    <row r="1692" spans="1:10" ht="15.75">
      <c r="A1692" s="178"/>
      <c r="B1692" s="178"/>
      <c r="C1692" s="178"/>
      <c r="D1692" s="178"/>
      <c r="E1692" s="178"/>
      <c r="F1692" s="178"/>
      <c r="G1692" s="178"/>
      <c r="H1692" s="178"/>
      <c r="I1692" s="180"/>
      <c r="J1692" s="178"/>
    </row>
    <row r="1693" spans="1:10" ht="15.75">
      <c r="A1693" s="175"/>
      <c r="B1693" s="175"/>
      <c r="C1693" s="175"/>
      <c r="D1693" s="175"/>
      <c r="E1693" s="175"/>
      <c r="F1693" s="175"/>
      <c r="G1693" s="175"/>
      <c r="H1693" s="175"/>
      <c r="I1693" s="177"/>
      <c r="J1693" s="175"/>
    </row>
    <row r="1694" spans="1:10" ht="15.75">
      <c r="A1694" s="178"/>
      <c r="B1694" s="178"/>
      <c r="C1694" s="178"/>
      <c r="D1694" s="178"/>
      <c r="E1694" s="178"/>
      <c r="F1694" s="178"/>
      <c r="G1694" s="178"/>
      <c r="H1694" s="178"/>
      <c r="I1694" s="180"/>
      <c r="J1694" s="178"/>
    </row>
    <row r="1695" spans="1:10" ht="15.75">
      <c r="A1695" s="175"/>
      <c r="B1695" s="175"/>
      <c r="C1695" s="175"/>
      <c r="D1695" s="175"/>
      <c r="E1695" s="175"/>
      <c r="F1695" s="175"/>
      <c r="G1695" s="175"/>
      <c r="H1695" s="175"/>
      <c r="I1695" s="177"/>
      <c r="J1695" s="175"/>
    </row>
    <row r="1696" spans="1:10" ht="15.75">
      <c r="A1696" s="178"/>
      <c r="B1696" s="178"/>
      <c r="C1696" s="178"/>
      <c r="D1696" s="178"/>
      <c r="E1696" s="178"/>
      <c r="F1696" s="178"/>
      <c r="G1696" s="178"/>
      <c r="H1696" s="178"/>
      <c r="I1696" s="180"/>
      <c r="J1696" s="178"/>
    </row>
    <row r="1697" spans="1:10" ht="15.75">
      <c r="A1697" s="175"/>
      <c r="B1697" s="175"/>
      <c r="C1697" s="175"/>
      <c r="D1697" s="175"/>
      <c r="E1697" s="175"/>
      <c r="F1697" s="175"/>
      <c r="G1697" s="175"/>
      <c r="H1697" s="175"/>
      <c r="I1697" s="177"/>
      <c r="J1697" s="175"/>
    </row>
    <row r="1698" spans="1:10" ht="15.75">
      <c r="A1698" s="178"/>
      <c r="B1698" s="178"/>
      <c r="C1698" s="178"/>
      <c r="D1698" s="178"/>
      <c r="E1698" s="178"/>
      <c r="F1698" s="178"/>
      <c r="G1698" s="178"/>
      <c r="H1698" s="178"/>
      <c r="I1698" s="180"/>
      <c r="J1698" s="178"/>
    </row>
    <row r="1699" spans="1:10" ht="15.75">
      <c r="A1699" s="175"/>
      <c r="B1699" s="175"/>
      <c r="C1699" s="175"/>
      <c r="D1699" s="175"/>
      <c r="E1699" s="175"/>
      <c r="F1699" s="175"/>
      <c r="G1699" s="175"/>
      <c r="H1699" s="175"/>
      <c r="I1699" s="177"/>
      <c r="J1699" s="175"/>
    </row>
    <row r="1700" spans="1:10" ht="15.75">
      <c r="A1700" s="178"/>
      <c r="B1700" s="178"/>
      <c r="C1700" s="178"/>
      <c r="D1700" s="178"/>
      <c r="E1700" s="178"/>
      <c r="F1700" s="178"/>
      <c r="G1700" s="178"/>
      <c r="H1700" s="178"/>
      <c r="I1700" s="180"/>
      <c r="J1700" s="178"/>
    </row>
    <row r="1701" spans="1:10" ht="15.75">
      <c r="A1701" s="175"/>
      <c r="B1701" s="175"/>
      <c r="C1701" s="175"/>
      <c r="D1701" s="175"/>
      <c r="E1701" s="175"/>
      <c r="F1701" s="175"/>
      <c r="G1701" s="175"/>
      <c r="H1701" s="175"/>
      <c r="I1701" s="177"/>
      <c r="J1701" s="175"/>
    </row>
    <row r="1702" spans="1:10" ht="15.75">
      <c r="A1702" s="178"/>
      <c r="B1702" s="178"/>
      <c r="C1702" s="178"/>
      <c r="D1702" s="178"/>
      <c r="E1702" s="178"/>
      <c r="F1702" s="178"/>
      <c r="G1702" s="178"/>
      <c r="H1702" s="178"/>
      <c r="I1702" s="180"/>
      <c r="J1702" s="178"/>
    </row>
    <row r="1703" spans="1:10" ht="15.75">
      <c r="A1703" s="175"/>
      <c r="B1703" s="175"/>
      <c r="C1703" s="175"/>
      <c r="D1703" s="175"/>
      <c r="E1703" s="175"/>
      <c r="F1703" s="175"/>
      <c r="G1703" s="175"/>
      <c r="H1703" s="175"/>
      <c r="I1703" s="177"/>
      <c r="J1703" s="175"/>
    </row>
    <row r="1704" spans="1:10" ht="15.75">
      <c r="A1704" s="178"/>
      <c r="B1704" s="178"/>
      <c r="C1704" s="178"/>
      <c r="D1704" s="178"/>
      <c r="E1704" s="178"/>
      <c r="F1704" s="178"/>
      <c r="G1704" s="178"/>
      <c r="H1704" s="178"/>
      <c r="I1704" s="180"/>
      <c r="J1704" s="178"/>
    </row>
    <row r="1705" spans="1:10" ht="15.75">
      <c r="A1705" s="175"/>
      <c r="B1705" s="175"/>
      <c r="C1705" s="175"/>
      <c r="D1705" s="175"/>
      <c r="E1705" s="175"/>
      <c r="F1705" s="175"/>
      <c r="G1705" s="175"/>
      <c r="H1705" s="175"/>
      <c r="I1705" s="177"/>
      <c r="J1705" s="175"/>
    </row>
    <row r="1706" spans="1:10" ht="15.75">
      <c r="A1706" s="178"/>
      <c r="B1706" s="178"/>
      <c r="C1706" s="178"/>
      <c r="D1706" s="178"/>
      <c r="E1706" s="178"/>
      <c r="F1706" s="178"/>
      <c r="G1706" s="178"/>
      <c r="H1706" s="178"/>
      <c r="I1706" s="180"/>
      <c r="J1706" s="178"/>
    </row>
    <row r="1707" spans="1:10" ht="15.75">
      <c r="A1707" s="175"/>
      <c r="B1707" s="175"/>
      <c r="C1707" s="175"/>
      <c r="D1707" s="175"/>
      <c r="E1707" s="175"/>
      <c r="F1707" s="175"/>
      <c r="G1707" s="175"/>
      <c r="H1707" s="175"/>
      <c r="I1707" s="177"/>
      <c r="J1707" s="175"/>
    </row>
    <row r="1708" spans="1:10" ht="15.75">
      <c r="A1708" s="178"/>
      <c r="B1708" s="178"/>
      <c r="C1708" s="178"/>
      <c r="D1708" s="178"/>
      <c r="E1708" s="178"/>
      <c r="F1708" s="178"/>
      <c r="G1708" s="178"/>
      <c r="H1708" s="178"/>
      <c r="I1708" s="180"/>
      <c r="J1708" s="178"/>
    </row>
    <row r="1709" spans="1:10" ht="15.75">
      <c r="A1709" s="175"/>
      <c r="B1709" s="175"/>
      <c r="C1709" s="175"/>
      <c r="D1709" s="175"/>
      <c r="E1709" s="175"/>
      <c r="F1709" s="175"/>
      <c r="G1709" s="175"/>
      <c r="H1709" s="175"/>
      <c r="I1709" s="177"/>
      <c r="J1709" s="175"/>
    </row>
    <row r="1710" spans="1:10" ht="15.75">
      <c r="A1710" s="178"/>
      <c r="B1710" s="178"/>
      <c r="C1710" s="178"/>
      <c r="D1710" s="178"/>
      <c r="E1710" s="178"/>
      <c r="F1710" s="178"/>
      <c r="G1710" s="178"/>
      <c r="H1710" s="178"/>
      <c r="I1710" s="180"/>
      <c r="J1710" s="178"/>
    </row>
    <row r="1711" spans="1:10" ht="15.75">
      <c r="A1711" s="175"/>
      <c r="B1711" s="175"/>
      <c r="C1711" s="175"/>
      <c r="D1711" s="175"/>
      <c r="E1711" s="175"/>
      <c r="F1711" s="175"/>
      <c r="G1711" s="175"/>
      <c r="H1711" s="175"/>
      <c r="I1711" s="177"/>
      <c r="J1711" s="175"/>
    </row>
    <row r="1712" spans="1:10" ht="15.75">
      <c r="A1712" s="178"/>
      <c r="B1712" s="178"/>
      <c r="C1712" s="178"/>
      <c r="D1712" s="178"/>
      <c r="E1712" s="178"/>
      <c r="F1712" s="178"/>
      <c r="G1712" s="178"/>
      <c r="H1712" s="178"/>
      <c r="I1712" s="180"/>
      <c r="J1712" s="178"/>
    </row>
    <row r="1713" spans="1:10" ht="15.75">
      <c r="A1713" s="175"/>
      <c r="B1713" s="175"/>
      <c r="C1713" s="175"/>
      <c r="D1713" s="175"/>
      <c r="E1713" s="175"/>
      <c r="F1713" s="175"/>
      <c r="G1713" s="175"/>
      <c r="H1713" s="175"/>
      <c r="I1713" s="177"/>
      <c r="J1713" s="175"/>
    </row>
    <row r="1714" spans="1:10" ht="15.75">
      <c r="A1714" s="178"/>
      <c r="B1714" s="178"/>
      <c r="C1714" s="178"/>
      <c r="D1714" s="178"/>
      <c r="E1714" s="178"/>
      <c r="F1714" s="178"/>
      <c r="G1714" s="178"/>
      <c r="H1714" s="178"/>
      <c r="I1714" s="180"/>
      <c r="J1714" s="178"/>
    </row>
    <row r="1715" spans="1:10" ht="15.75">
      <c r="A1715" s="175"/>
      <c r="B1715" s="175"/>
      <c r="C1715" s="175"/>
      <c r="D1715" s="175"/>
      <c r="E1715" s="175"/>
      <c r="F1715" s="175"/>
      <c r="G1715" s="175"/>
      <c r="H1715" s="175"/>
      <c r="I1715" s="177"/>
      <c r="J1715" s="175"/>
    </row>
    <row r="1716" spans="1:10" ht="15.75">
      <c r="A1716" s="178"/>
      <c r="B1716" s="178"/>
      <c r="C1716" s="178"/>
      <c r="D1716" s="178"/>
      <c r="E1716" s="178"/>
      <c r="F1716" s="178"/>
      <c r="G1716" s="178"/>
      <c r="H1716" s="178"/>
      <c r="I1716" s="180"/>
      <c r="J1716" s="178"/>
    </row>
    <row r="1717" spans="1:10" ht="15.75">
      <c r="A1717" s="175"/>
      <c r="B1717" s="175"/>
      <c r="C1717" s="175"/>
      <c r="D1717" s="175"/>
      <c r="E1717" s="175"/>
      <c r="F1717" s="175"/>
      <c r="G1717" s="175"/>
      <c r="H1717" s="175"/>
      <c r="I1717" s="177"/>
      <c r="J1717" s="175"/>
    </row>
    <row r="1718" spans="1:10" ht="15.75">
      <c r="A1718" s="178"/>
      <c r="B1718" s="178"/>
      <c r="C1718" s="178"/>
      <c r="D1718" s="178"/>
      <c r="E1718" s="178"/>
      <c r="F1718" s="178"/>
      <c r="G1718" s="178"/>
      <c r="H1718" s="178"/>
      <c r="I1718" s="180"/>
      <c r="J1718" s="178"/>
    </row>
    <row r="1719" spans="1:10" ht="15.75">
      <c r="A1719" s="175"/>
      <c r="B1719" s="175"/>
      <c r="C1719" s="175"/>
      <c r="D1719" s="175"/>
      <c r="E1719" s="175"/>
      <c r="F1719" s="175"/>
      <c r="G1719" s="175"/>
      <c r="H1719" s="175"/>
      <c r="I1719" s="177"/>
      <c r="J1719" s="175"/>
    </row>
    <row r="1720" spans="1:10" ht="15.75">
      <c r="A1720" s="178"/>
      <c r="B1720" s="178"/>
      <c r="C1720" s="178"/>
      <c r="D1720" s="178"/>
      <c r="E1720" s="178"/>
      <c r="F1720" s="178"/>
      <c r="G1720" s="178"/>
      <c r="H1720" s="178"/>
      <c r="I1720" s="180"/>
      <c r="J1720" s="178"/>
    </row>
    <row r="1721" spans="1:10" ht="15.75">
      <c r="A1721" s="175"/>
      <c r="B1721" s="175"/>
      <c r="C1721" s="175"/>
      <c r="D1721" s="175"/>
      <c r="E1721" s="175"/>
      <c r="F1721" s="175"/>
      <c r="G1721" s="175"/>
      <c r="H1721" s="175"/>
      <c r="I1721" s="177"/>
      <c r="J1721" s="175"/>
    </row>
    <row r="1722" spans="1:10" ht="15.75">
      <c r="A1722" s="178"/>
      <c r="B1722" s="178"/>
      <c r="C1722" s="178"/>
      <c r="D1722" s="178"/>
      <c r="E1722" s="178"/>
      <c r="F1722" s="178"/>
      <c r="G1722" s="178"/>
      <c r="H1722" s="178"/>
      <c r="I1722" s="180"/>
      <c r="J1722" s="178"/>
    </row>
    <row r="1723" spans="1:10" ht="15.75">
      <c r="A1723" s="175"/>
      <c r="B1723" s="175"/>
      <c r="C1723" s="175"/>
      <c r="D1723" s="175"/>
      <c r="E1723" s="175"/>
      <c r="F1723" s="175"/>
      <c r="G1723" s="175"/>
      <c r="H1723" s="175"/>
      <c r="I1723" s="177"/>
      <c r="J1723" s="175"/>
    </row>
    <row r="1724" spans="1:10" ht="15.75">
      <c r="A1724" s="178"/>
      <c r="B1724" s="178"/>
      <c r="C1724" s="178"/>
      <c r="D1724" s="178"/>
      <c r="E1724" s="178"/>
      <c r="F1724" s="178"/>
      <c r="G1724" s="178"/>
      <c r="H1724" s="178"/>
      <c r="I1724" s="180"/>
      <c r="J1724" s="178"/>
    </row>
    <row r="1725" spans="1:10" ht="15.75">
      <c r="A1725" s="175"/>
      <c r="B1725" s="175"/>
      <c r="C1725" s="175"/>
      <c r="D1725" s="175"/>
      <c r="E1725" s="175"/>
      <c r="F1725" s="175"/>
      <c r="G1725" s="175"/>
      <c r="H1725" s="175"/>
      <c r="I1725" s="177"/>
      <c r="J1725" s="175"/>
    </row>
    <row r="1726" spans="1:10" ht="15.75">
      <c r="A1726" s="178"/>
      <c r="B1726" s="178"/>
      <c r="C1726" s="178"/>
      <c r="D1726" s="178"/>
      <c r="E1726" s="178"/>
      <c r="F1726" s="178"/>
      <c r="G1726" s="178"/>
      <c r="H1726" s="178"/>
      <c r="I1726" s="180"/>
      <c r="J1726" s="178"/>
    </row>
    <row r="1727" spans="1:10" ht="15.75">
      <c r="A1727" s="175"/>
      <c r="B1727" s="175"/>
      <c r="C1727" s="175"/>
      <c r="D1727" s="175"/>
      <c r="E1727" s="175"/>
      <c r="F1727" s="175"/>
      <c r="G1727" s="175"/>
      <c r="H1727" s="175"/>
      <c r="I1727" s="177"/>
      <c r="J1727" s="175"/>
    </row>
    <row r="1728" spans="1:10" ht="15.75">
      <c r="A1728" s="178"/>
      <c r="B1728" s="178"/>
      <c r="C1728" s="178"/>
      <c r="D1728" s="178"/>
      <c r="E1728" s="178"/>
      <c r="F1728" s="178"/>
      <c r="G1728" s="178"/>
      <c r="H1728" s="178"/>
      <c r="I1728" s="180"/>
      <c r="J1728" s="178"/>
    </row>
    <row r="1729" spans="1:10" ht="15.75">
      <c r="A1729" s="175"/>
      <c r="B1729" s="175"/>
      <c r="C1729" s="175"/>
      <c r="D1729" s="175"/>
      <c r="E1729" s="175"/>
      <c r="F1729" s="175"/>
      <c r="G1729" s="175"/>
      <c r="H1729" s="175"/>
      <c r="I1729" s="177"/>
      <c r="J1729" s="175"/>
    </row>
    <row r="1730" spans="1:10" ht="15.75">
      <c r="A1730" s="178"/>
      <c r="B1730" s="178"/>
      <c r="C1730" s="178"/>
      <c r="D1730" s="178"/>
      <c r="E1730" s="178"/>
      <c r="F1730" s="178"/>
      <c r="G1730" s="178"/>
      <c r="H1730" s="178"/>
      <c r="I1730" s="180"/>
      <c r="J1730" s="178"/>
    </row>
    <row r="1731" spans="1:10" ht="15.75">
      <c r="A1731" s="175"/>
      <c r="B1731" s="175"/>
      <c r="C1731" s="175"/>
      <c r="D1731" s="175"/>
      <c r="E1731" s="175"/>
      <c r="F1731" s="175"/>
      <c r="G1731" s="175"/>
      <c r="H1731" s="175"/>
      <c r="I1731" s="177"/>
      <c r="J1731" s="175"/>
    </row>
    <row r="1732" spans="1:10" ht="15.75">
      <c r="A1732" s="178"/>
      <c r="B1732" s="178"/>
      <c r="C1732" s="178"/>
      <c r="D1732" s="178"/>
      <c r="E1732" s="178"/>
      <c r="F1732" s="178"/>
      <c r="G1732" s="178"/>
      <c r="H1732" s="178"/>
      <c r="I1732" s="180"/>
      <c r="J1732" s="178"/>
    </row>
    <row r="1733" spans="1:10" ht="15.75">
      <c r="A1733" s="175"/>
      <c r="B1733" s="175"/>
      <c r="C1733" s="175"/>
      <c r="D1733" s="175"/>
      <c r="E1733" s="175"/>
      <c r="F1733" s="175"/>
      <c r="G1733" s="175"/>
      <c r="H1733" s="175"/>
      <c r="I1733" s="177"/>
      <c r="J1733" s="175"/>
    </row>
    <row r="1734" spans="1:10" ht="15.75">
      <c r="A1734" s="178"/>
      <c r="B1734" s="178"/>
      <c r="C1734" s="178"/>
      <c r="D1734" s="178"/>
      <c r="E1734" s="178"/>
      <c r="F1734" s="178"/>
      <c r="G1734" s="178"/>
      <c r="H1734" s="178"/>
      <c r="I1734" s="180"/>
      <c r="J1734" s="178"/>
    </row>
    <row r="1735" spans="1:10" ht="15.75">
      <c r="A1735" s="175"/>
      <c r="B1735" s="175"/>
      <c r="C1735" s="175"/>
      <c r="D1735" s="175"/>
      <c r="E1735" s="175"/>
      <c r="F1735" s="175"/>
      <c r="G1735" s="175"/>
      <c r="H1735" s="175"/>
      <c r="I1735" s="177"/>
      <c r="J1735" s="175"/>
    </row>
    <row r="1736" spans="1:10" ht="15.75">
      <c r="A1736" s="178"/>
      <c r="B1736" s="178"/>
      <c r="C1736" s="178"/>
      <c r="D1736" s="178"/>
      <c r="E1736" s="178"/>
      <c r="F1736" s="178"/>
      <c r="G1736" s="178"/>
      <c r="H1736" s="178"/>
      <c r="I1736" s="180"/>
      <c r="J1736" s="178"/>
    </row>
    <row r="1737" spans="1:10" ht="15.75">
      <c r="A1737" s="175"/>
      <c r="B1737" s="175"/>
      <c r="C1737" s="175"/>
      <c r="D1737" s="175"/>
      <c r="E1737" s="175"/>
      <c r="F1737" s="175"/>
      <c r="G1737" s="175"/>
      <c r="H1737" s="175"/>
      <c r="I1737" s="177"/>
      <c r="J1737" s="175"/>
    </row>
    <row r="1738" spans="1:10" ht="15.75">
      <c r="A1738" s="178"/>
      <c r="B1738" s="178"/>
      <c r="C1738" s="178"/>
      <c r="D1738" s="178"/>
      <c r="E1738" s="178"/>
      <c r="F1738" s="178"/>
      <c r="G1738" s="178"/>
      <c r="H1738" s="178"/>
      <c r="I1738" s="180"/>
      <c r="J1738" s="178"/>
    </row>
    <row r="1739" spans="1:10" ht="15.75">
      <c r="A1739" s="175"/>
      <c r="B1739" s="175"/>
      <c r="C1739" s="175"/>
      <c r="D1739" s="175"/>
      <c r="E1739" s="175"/>
      <c r="F1739" s="175"/>
      <c r="G1739" s="175"/>
      <c r="H1739" s="175"/>
      <c r="I1739" s="177"/>
      <c r="J1739" s="175"/>
    </row>
    <row r="1740" spans="1:10" ht="15.75">
      <c r="A1740" s="178"/>
      <c r="B1740" s="178"/>
      <c r="C1740" s="178"/>
      <c r="D1740" s="178"/>
      <c r="E1740" s="178"/>
      <c r="F1740" s="178"/>
      <c r="G1740" s="178"/>
      <c r="H1740" s="178"/>
      <c r="I1740" s="180"/>
      <c r="J1740" s="178"/>
    </row>
    <row r="1741" spans="1:10" ht="15.75">
      <c r="A1741" s="175"/>
      <c r="B1741" s="175"/>
      <c r="C1741" s="175"/>
      <c r="D1741" s="175"/>
      <c r="E1741" s="175"/>
      <c r="F1741" s="175"/>
      <c r="G1741" s="175"/>
      <c r="H1741" s="175"/>
      <c r="I1741" s="177"/>
      <c r="J1741" s="175"/>
    </row>
    <row r="1742" spans="1:10" ht="15.75">
      <c r="A1742" s="178"/>
      <c r="B1742" s="178"/>
      <c r="C1742" s="178"/>
      <c r="D1742" s="178"/>
      <c r="E1742" s="178"/>
      <c r="F1742" s="178"/>
      <c r="G1742" s="178"/>
      <c r="H1742" s="178"/>
      <c r="I1742" s="180"/>
      <c r="J1742" s="178"/>
    </row>
    <row r="1743" spans="1:10" ht="15.75">
      <c r="A1743" s="175"/>
      <c r="B1743" s="175"/>
      <c r="C1743" s="175"/>
      <c r="D1743" s="175"/>
      <c r="E1743" s="175"/>
      <c r="F1743" s="175"/>
      <c r="G1743" s="175"/>
      <c r="H1743" s="175"/>
      <c r="I1743" s="177"/>
      <c r="J1743" s="175"/>
    </row>
    <row r="1744" spans="1:10" ht="15.75">
      <c r="A1744" s="178"/>
      <c r="B1744" s="178"/>
      <c r="C1744" s="178"/>
      <c r="D1744" s="178"/>
      <c r="E1744" s="178"/>
      <c r="F1744" s="178"/>
      <c r="G1744" s="178"/>
      <c r="H1744" s="178"/>
      <c r="I1744" s="180"/>
      <c r="J1744" s="178"/>
    </row>
    <row r="1745" spans="1:10" ht="15.75">
      <c r="A1745" s="175"/>
      <c r="B1745" s="175"/>
      <c r="C1745" s="175"/>
      <c r="D1745" s="175"/>
      <c r="E1745" s="175"/>
      <c r="F1745" s="175"/>
      <c r="G1745" s="175"/>
      <c r="H1745" s="175"/>
      <c r="I1745" s="177"/>
      <c r="J1745" s="175"/>
    </row>
    <row r="1746" spans="1:10" ht="15.75">
      <c r="A1746" s="178"/>
      <c r="B1746" s="178"/>
      <c r="C1746" s="178"/>
      <c r="D1746" s="178"/>
      <c r="E1746" s="178"/>
      <c r="F1746" s="178"/>
      <c r="G1746" s="178"/>
      <c r="H1746" s="178"/>
      <c r="I1746" s="180"/>
      <c r="J1746" s="178"/>
    </row>
    <row r="1747" spans="1:10" ht="15.75">
      <c r="A1747" s="175"/>
      <c r="B1747" s="175"/>
      <c r="C1747" s="175"/>
      <c r="D1747" s="175"/>
      <c r="E1747" s="175"/>
      <c r="F1747" s="175"/>
      <c r="G1747" s="175"/>
      <c r="H1747" s="175"/>
      <c r="I1747" s="177"/>
      <c r="J1747" s="175"/>
    </row>
    <row r="1748" spans="1:10" ht="15.75">
      <c r="A1748" s="178"/>
      <c r="B1748" s="178"/>
      <c r="C1748" s="178"/>
      <c r="D1748" s="178"/>
      <c r="E1748" s="178"/>
      <c r="F1748" s="178"/>
      <c r="G1748" s="178"/>
      <c r="H1748" s="178"/>
      <c r="I1748" s="180"/>
      <c r="J1748" s="178"/>
    </row>
    <row r="1749" spans="1:10" ht="15.75">
      <c r="A1749" s="175"/>
      <c r="B1749" s="175"/>
      <c r="C1749" s="175"/>
      <c r="D1749" s="175"/>
      <c r="E1749" s="175"/>
      <c r="F1749" s="175"/>
      <c r="G1749" s="175"/>
      <c r="H1749" s="175"/>
      <c r="I1749" s="177"/>
      <c r="J1749" s="175"/>
    </row>
    <row r="1750" spans="1:10" ht="15.75">
      <c r="A1750" s="178"/>
      <c r="B1750" s="178"/>
      <c r="C1750" s="178"/>
      <c r="D1750" s="178"/>
      <c r="E1750" s="178"/>
      <c r="F1750" s="178"/>
      <c r="G1750" s="178"/>
      <c r="H1750" s="178"/>
      <c r="I1750" s="180"/>
      <c r="J1750" s="178"/>
    </row>
    <row r="1751" spans="1:10" ht="15.75">
      <c r="A1751" s="175"/>
      <c r="B1751" s="175"/>
      <c r="C1751" s="175"/>
      <c r="D1751" s="175"/>
      <c r="E1751" s="175"/>
      <c r="F1751" s="175"/>
      <c r="G1751" s="175"/>
      <c r="H1751" s="175"/>
      <c r="I1751" s="177"/>
      <c r="J1751" s="175"/>
    </row>
    <row r="1752" spans="1:10" ht="15.75">
      <c r="A1752" s="178"/>
      <c r="B1752" s="178"/>
      <c r="C1752" s="178"/>
      <c r="D1752" s="178"/>
      <c r="E1752" s="178"/>
      <c r="F1752" s="178"/>
      <c r="G1752" s="178"/>
      <c r="H1752" s="178"/>
      <c r="I1752" s="180"/>
      <c r="J1752" s="178"/>
    </row>
    <row r="1753" spans="1:10" ht="15.75">
      <c r="A1753" s="175"/>
      <c r="B1753" s="175"/>
      <c r="C1753" s="175"/>
      <c r="D1753" s="175"/>
      <c r="E1753" s="175"/>
      <c r="F1753" s="175"/>
      <c r="G1753" s="175"/>
      <c r="H1753" s="175"/>
      <c r="I1753" s="177"/>
      <c r="J1753" s="175"/>
    </row>
    <row r="1754" spans="1:10" ht="15.75">
      <c r="A1754" s="178"/>
      <c r="B1754" s="178"/>
      <c r="C1754" s="178"/>
      <c r="D1754" s="178"/>
      <c r="E1754" s="178"/>
      <c r="F1754" s="178"/>
      <c r="G1754" s="178"/>
      <c r="H1754" s="178"/>
      <c r="I1754" s="180"/>
      <c r="J1754" s="178"/>
    </row>
    <row r="1755" spans="1:10" ht="15.75">
      <c r="A1755" s="175"/>
      <c r="B1755" s="175"/>
      <c r="C1755" s="175"/>
      <c r="D1755" s="175"/>
      <c r="E1755" s="175"/>
      <c r="F1755" s="175"/>
      <c r="G1755" s="175"/>
      <c r="H1755" s="175"/>
      <c r="I1755" s="177"/>
      <c r="J1755" s="175"/>
    </row>
    <row r="1756" spans="1:10" ht="15.75">
      <c r="A1756" s="178"/>
      <c r="B1756" s="178"/>
      <c r="C1756" s="178"/>
      <c r="D1756" s="178"/>
      <c r="E1756" s="178"/>
      <c r="F1756" s="178"/>
      <c r="G1756" s="178"/>
      <c r="H1756" s="178"/>
      <c r="I1756" s="180"/>
      <c r="J1756" s="178"/>
    </row>
    <row r="1757" spans="1:10" ht="15.75">
      <c r="A1757" s="175"/>
      <c r="B1757" s="175"/>
      <c r="C1757" s="175"/>
      <c r="D1757" s="175"/>
      <c r="E1757" s="175"/>
      <c r="F1757" s="175"/>
      <c r="G1757" s="175"/>
      <c r="H1757" s="175"/>
      <c r="I1757" s="177"/>
      <c r="J1757" s="175"/>
    </row>
    <row r="1758" spans="1:10" ht="15.75">
      <c r="A1758" s="178"/>
      <c r="B1758" s="178"/>
      <c r="C1758" s="178"/>
      <c r="D1758" s="178"/>
      <c r="E1758" s="178"/>
      <c r="F1758" s="178"/>
      <c r="G1758" s="178"/>
      <c r="H1758" s="178"/>
      <c r="I1758" s="180"/>
      <c r="J1758" s="178"/>
    </row>
    <row r="1759" spans="1:10" ht="15.75">
      <c r="A1759" s="175"/>
      <c r="B1759" s="175"/>
      <c r="C1759" s="175"/>
      <c r="D1759" s="175"/>
      <c r="E1759" s="175"/>
      <c r="F1759" s="175"/>
      <c r="G1759" s="175"/>
      <c r="H1759" s="175"/>
      <c r="I1759" s="177"/>
      <c r="J1759" s="175"/>
    </row>
    <row r="1760" spans="1:10" ht="15.75">
      <c r="A1760" s="178"/>
      <c r="B1760" s="178"/>
      <c r="C1760" s="178"/>
      <c r="D1760" s="178"/>
      <c r="E1760" s="178"/>
      <c r="F1760" s="178"/>
      <c r="G1760" s="178"/>
      <c r="H1760" s="178"/>
      <c r="I1760" s="180"/>
      <c r="J1760" s="178"/>
    </row>
    <row r="1761" spans="1:10" ht="15.75">
      <c r="A1761" s="175"/>
      <c r="B1761" s="175"/>
      <c r="C1761" s="175"/>
      <c r="D1761" s="175"/>
      <c r="E1761" s="175"/>
      <c r="F1761" s="175"/>
      <c r="G1761" s="175"/>
      <c r="H1761" s="175"/>
      <c r="I1761" s="177"/>
      <c r="J1761" s="175"/>
    </row>
    <row r="1762" spans="1:10" ht="15.75">
      <c r="A1762" s="178"/>
      <c r="B1762" s="178"/>
      <c r="C1762" s="178"/>
      <c r="D1762" s="178"/>
      <c r="E1762" s="178"/>
      <c r="F1762" s="178"/>
      <c r="G1762" s="178"/>
      <c r="H1762" s="178"/>
      <c r="I1762" s="180"/>
      <c r="J1762" s="178"/>
    </row>
    <row r="1763" spans="1:10" ht="15.75">
      <c r="A1763" s="175"/>
      <c r="B1763" s="175"/>
      <c r="C1763" s="175"/>
      <c r="D1763" s="175"/>
      <c r="E1763" s="175"/>
      <c r="F1763" s="175"/>
      <c r="G1763" s="175"/>
      <c r="H1763" s="175"/>
      <c r="I1763" s="177"/>
      <c r="J1763" s="175"/>
    </row>
    <row r="1764" spans="1:10" ht="15.75">
      <c r="A1764" s="178"/>
      <c r="B1764" s="178"/>
      <c r="C1764" s="178"/>
      <c r="D1764" s="178"/>
      <c r="E1764" s="178"/>
      <c r="F1764" s="178"/>
      <c r="G1764" s="178"/>
      <c r="H1764" s="178"/>
      <c r="I1764" s="180"/>
      <c r="J1764" s="178"/>
    </row>
    <row r="1765" spans="1:10" ht="15.75">
      <c r="A1765" s="175"/>
      <c r="B1765" s="175"/>
      <c r="C1765" s="175"/>
      <c r="D1765" s="175"/>
      <c r="E1765" s="175"/>
      <c r="F1765" s="175"/>
      <c r="G1765" s="175"/>
      <c r="H1765" s="175"/>
      <c r="I1765" s="177"/>
      <c r="J1765" s="175"/>
    </row>
    <row r="1766" spans="1:10" ht="15.75">
      <c r="A1766" s="178"/>
      <c r="B1766" s="178"/>
      <c r="C1766" s="178"/>
      <c r="D1766" s="178"/>
      <c r="E1766" s="178"/>
      <c r="F1766" s="178"/>
      <c r="G1766" s="178"/>
      <c r="H1766" s="178"/>
      <c r="I1766" s="180"/>
      <c r="J1766" s="178"/>
    </row>
    <row r="1767" spans="1:10" ht="15.75">
      <c r="A1767" s="175"/>
      <c r="B1767" s="175"/>
      <c r="C1767" s="175"/>
      <c r="D1767" s="175"/>
      <c r="E1767" s="175"/>
      <c r="F1767" s="175"/>
      <c r="G1767" s="175"/>
      <c r="H1767" s="175"/>
      <c r="I1767" s="177"/>
      <c r="J1767" s="175"/>
    </row>
    <row r="1768" spans="1:10" ht="15.75">
      <c r="A1768" s="178"/>
      <c r="B1768" s="178"/>
      <c r="C1768" s="178"/>
      <c r="D1768" s="178"/>
      <c r="E1768" s="178"/>
      <c r="F1768" s="178"/>
      <c r="G1768" s="178"/>
      <c r="H1768" s="178"/>
      <c r="I1768" s="180"/>
      <c r="J1768" s="178"/>
    </row>
    <row r="1769" spans="1:10" ht="15.75">
      <c r="A1769" s="175"/>
      <c r="B1769" s="175"/>
      <c r="C1769" s="175"/>
      <c r="D1769" s="175"/>
      <c r="E1769" s="175"/>
      <c r="F1769" s="175"/>
      <c r="G1769" s="175"/>
      <c r="H1769" s="175"/>
      <c r="I1769" s="177"/>
      <c r="J1769" s="175"/>
    </row>
    <row r="1773" spans="1:10">
      <c r="I1773" s="145"/>
    </row>
    <row r="1774" spans="1:10">
      <c r="I1774" s="145"/>
    </row>
    <row r="1775" spans="1:10">
      <c r="I1775" s="145"/>
    </row>
    <row r="1776" spans="1:10">
      <c r="I1776" s="145"/>
    </row>
    <row r="1777" spans="9:9">
      <c r="I1777" s="145"/>
    </row>
    <row r="1778" spans="9:9">
      <c r="I1778" s="145"/>
    </row>
    <row r="1779" spans="9:9">
      <c r="I1779" s="145"/>
    </row>
    <row r="1780" spans="9:9">
      <c r="I1780" s="145"/>
    </row>
    <row r="1781" spans="9:9">
      <c r="I1781" s="145"/>
    </row>
    <row r="1782" spans="9:9">
      <c r="I1782" s="145"/>
    </row>
    <row r="1783" spans="9:9">
      <c r="I1783" s="145"/>
    </row>
    <row r="1784" spans="9:9">
      <c r="I1784" s="145"/>
    </row>
    <row r="1785" spans="9:9">
      <c r="I1785" s="145"/>
    </row>
    <row r="1786" spans="9:9">
      <c r="I1786" s="145"/>
    </row>
    <row r="1787" spans="9:9">
      <c r="I1787" s="145"/>
    </row>
    <row r="1788" spans="9:9">
      <c r="I1788" s="145"/>
    </row>
    <row r="1789" spans="9:9">
      <c r="I1789" s="145"/>
    </row>
    <row r="1790" spans="9:9">
      <c r="I1790" s="145"/>
    </row>
    <row r="1791" spans="9:9">
      <c r="I1791" s="145"/>
    </row>
    <row r="1792" spans="9:9">
      <c r="I1792" s="145"/>
    </row>
    <row r="1793" spans="9:9">
      <c r="I1793" s="145"/>
    </row>
    <row r="1794" spans="9:9">
      <c r="I1794" s="145"/>
    </row>
    <row r="1795" spans="9:9">
      <c r="I1795" s="145"/>
    </row>
    <row r="1796" spans="9:9">
      <c r="I1796" s="145"/>
    </row>
    <row r="1797" spans="9:9">
      <c r="I1797" s="145"/>
    </row>
    <row r="1798" spans="9:9">
      <c r="I1798" s="145"/>
    </row>
    <row r="1799" spans="9:9">
      <c r="I1799" s="145"/>
    </row>
    <row r="1800" spans="9:9">
      <c r="I1800" s="145"/>
    </row>
    <row r="1801" spans="9:9">
      <c r="I1801" s="145"/>
    </row>
    <row r="1802" spans="9:9">
      <c r="I1802" s="145"/>
    </row>
    <row r="1803" spans="9:9">
      <c r="I1803" s="145"/>
    </row>
    <row r="1804" spans="9:9">
      <c r="I1804" s="145"/>
    </row>
    <row r="1805" spans="9:9">
      <c r="I1805" s="145"/>
    </row>
    <row r="1806" spans="9:9">
      <c r="I1806" s="145"/>
    </row>
    <row r="1807" spans="9:9">
      <c r="I1807" s="145"/>
    </row>
    <row r="1808" spans="9:9">
      <c r="I1808" s="145"/>
    </row>
    <row r="1809" spans="9:9">
      <c r="I1809" s="145"/>
    </row>
    <row r="1810" spans="9:9">
      <c r="I1810" s="145"/>
    </row>
    <row r="1811" spans="9:9">
      <c r="I1811" s="145"/>
    </row>
    <row r="1812" spans="9:9">
      <c r="I1812" s="145"/>
    </row>
    <row r="1813" spans="9:9">
      <c r="I1813" s="145"/>
    </row>
    <row r="1814" spans="9:9">
      <c r="I1814" s="145"/>
    </row>
    <row r="1815" spans="9:9">
      <c r="I1815" s="145"/>
    </row>
    <row r="1816" spans="9:9">
      <c r="I1816" s="145"/>
    </row>
    <row r="1817" spans="9:9">
      <c r="I1817" s="145"/>
    </row>
    <row r="1818" spans="9:9">
      <c r="I1818" s="145"/>
    </row>
    <row r="1819" spans="9:9">
      <c r="I1819" s="145"/>
    </row>
    <row r="1820" spans="9:9">
      <c r="I1820" s="145"/>
    </row>
    <row r="1821" spans="9:9">
      <c r="I1821" s="145"/>
    </row>
    <row r="1822" spans="9:9">
      <c r="I1822" s="145"/>
    </row>
    <row r="1823" spans="9:9">
      <c r="I1823" s="145"/>
    </row>
    <row r="1824" spans="9:9">
      <c r="I1824" s="145"/>
    </row>
    <row r="1825" spans="9:9">
      <c r="I1825" s="145"/>
    </row>
    <row r="1826" spans="9:9">
      <c r="I1826" s="145"/>
    </row>
    <row r="1827" spans="9:9">
      <c r="I1827" s="145"/>
    </row>
    <row r="1828" spans="9:9">
      <c r="I1828" s="145"/>
    </row>
    <row r="1829" spans="9:9">
      <c r="I1829" s="145"/>
    </row>
    <row r="1830" spans="9:9">
      <c r="I1830" s="145"/>
    </row>
    <row r="1831" spans="9:9">
      <c r="I1831" s="145"/>
    </row>
    <row r="1832" spans="9:9">
      <c r="I1832" s="145"/>
    </row>
    <row r="1833" spans="9:9">
      <c r="I1833" s="145"/>
    </row>
    <row r="1834" spans="9:9">
      <c r="I1834" s="145"/>
    </row>
    <row r="1835" spans="9:9">
      <c r="I1835" s="145"/>
    </row>
    <row r="1836" spans="9:9">
      <c r="I1836" s="145"/>
    </row>
    <row r="1837" spans="9:9">
      <c r="I1837" s="145"/>
    </row>
    <row r="1838" spans="9:9">
      <c r="I1838" s="145"/>
    </row>
    <row r="1839" spans="9:9">
      <c r="I1839" s="145"/>
    </row>
    <row r="1840" spans="9:9">
      <c r="I1840" s="145"/>
    </row>
    <row r="1841" spans="9:9">
      <c r="I1841" s="145"/>
    </row>
    <row r="1842" spans="9:9">
      <c r="I1842" s="145"/>
    </row>
    <row r="1843" spans="9:9">
      <c r="I1843" s="145"/>
    </row>
    <row r="1844" spans="9:9">
      <c r="I1844" s="145"/>
    </row>
    <row r="1845" spans="9:9">
      <c r="I1845" s="145"/>
    </row>
    <row r="1846" spans="9:9">
      <c r="I1846" s="145"/>
    </row>
    <row r="1847" spans="9:9">
      <c r="I1847" s="145"/>
    </row>
    <row r="1848" spans="9:9">
      <c r="I1848" s="145"/>
    </row>
    <row r="1849" spans="9:9">
      <c r="I1849" s="145"/>
    </row>
    <row r="1850" spans="9:9">
      <c r="I1850" s="145"/>
    </row>
    <row r="1851" spans="9:9">
      <c r="I1851" s="145"/>
    </row>
    <row r="1852" spans="9:9">
      <c r="I1852" s="145"/>
    </row>
    <row r="1853" spans="9:9">
      <c r="I1853" s="145"/>
    </row>
    <row r="1854" spans="9:9">
      <c r="I1854" s="145"/>
    </row>
    <row r="1855" spans="9:9">
      <c r="I1855" s="145"/>
    </row>
    <row r="1856" spans="9:9">
      <c r="I1856" s="145"/>
    </row>
    <row r="1857" spans="9:9">
      <c r="I1857" s="145"/>
    </row>
    <row r="1858" spans="9:9">
      <c r="I1858" s="145"/>
    </row>
    <row r="1859" spans="9:9">
      <c r="I1859" s="145"/>
    </row>
    <row r="1860" spans="9:9">
      <c r="I1860" s="145"/>
    </row>
    <row r="1861" spans="9:9">
      <c r="I1861" s="145"/>
    </row>
    <row r="1862" spans="9:9">
      <c r="I1862" s="145"/>
    </row>
    <row r="1863" spans="9:9">
      <c r="I1863" s="145"/>
    </row>
    <row r="1864" spans="9:9">
      <c r="I1864" s="145"/>
    </row>
    <row r="1865" spans="9:9">
      <c r="I1865" s="145"/>
    </row>
    <row r="1866" spans="9:9">
      <c r="I1866" s="145"/>
    </row>
    <row r="1867" spans="9:9">
      <c r="I1867" s="145"/>
    </row>
    <row r="1868" spans="9:9">
      <c r="I1868" s="145"/>
    </row>
    <row r="1869" spans="9:9">
      <c r="I1869" s="145"/>
    </row>
    <row r="1870" spans="9:9">
      <c r="I1870" s="145"/>
    </row>
    <row r="1871" spans="9:9">
      <c r="I1871" s="145"/>
    </row>
    <row r="1872" spans="9:9">
      <c r="I1872" s="145"/>
    </row>
    <row r="1873" spans="9:9">
      <c r="I1873" s="145"/>
    </row>
    <row r="1874" spans="9:9">
      <c r="I1874" s="145"/>
    </row>
    <row r="1875" spans="9:9">
      <c r="I1875" s="145"/>
    </row>
    <row r="1876" spans="9:9">
      <c r="I1876" s="145"/>
    </row>
    <row r="1877" spans="9:9">
      <c r="I1877" s="145"/>
    </row>
    <row r="1878" spans="9:9">
      <c r="I1878" s="145"/>
    </row>
    <row r="1879" spans="9:9">
      <c r="I1879" s="145"/>
    </row>
    <row r="1880" spans="9:9">
      <c r="I1880" s="145"/>
    </row>
    <row r="1881" spans="9:9">
      <c r="I1881" s="145"/>
    </row>
    <row r="1882" spans="9:9">
      <c r="I1882" s="145"/>
    </row>
    <row r="1883" spans="9:9">
      <c r="I1883" s="145"/>
    </row>
    <row r="1884" spans="9:9">
      <c r="I1884" s="145"/>
    </row>
    <row r="1885" spans="9:9">
      <c r="I1885" s="145"/>
    </row>
    <row r="1886" spans="9:9">
      <c r="I1886" s="145"/>
    </row>
    <row r="1887" spans="9:9">
      <c r="I1887" s="145"/>
    </row>
    <row r="1888" spans="9:9">
      <c r="I1888" s="145"/>
    </row>
    <row r="1889" spans="1:10">
      <c r="I1889" s="145"/>
    </row>
    <row r="1890" spans="1:10">
      <c r="I1890" s="145"/>
    </row>
    <row r="1891" spans="1:10">
      <c r="I1891" s="145"/>
    </row>
    <row r="1892" spans="1:10">
      <c r="I1892" s="145"/>
    </row>
    <row r="1893" spans="1:10">
      <c r="I1893" s="145"/>
    </row>
    <row r="1894" spans="1:10">
      <c r="I1894" s="145"/>
    </row>
    <row r="1895" spans="1:10">
      <c r="I1895" s="145"/>
    </row>
    <row r="1897" spans="1:10" ht="15.75">
      <c r="A1897" s="174"/>
      <c r="B1897" s="174"/>
      <c r="C1897" s="174"/>
      <c r="D1897" s="174"/>
      <c r="E1897" s="174"/>
      <c r="F1897" s="174"/>
      <c r="G1897" s="174"/>
      <c r="H1897" s="174"/>
      <c r="I1897" s="174"/>
      <c r="J1897" s="174"/>
    </row>
    <row r="1898" spans="1:10" ht="15.75">
      <c r="A1898" s="175"/>
      <c r="B1898" s="175"/>
      <c r="C1898" s="175"/>
      <c r="D1898" s="175"/>
      <c r="E1898" s="175"/>
      <c r="F1898" s="175"/>
      <c r="G1898" s="175"/>
      <c r="H1898" s="176"/>
      <c r="I1898" s="177"/>
      <c r="J1898" s="175"/>
    </row>
    <row r="1899" spans="1:10" ht="15.75">
      <c r="A1899" s="178"/>
      <c r="B1899" s="178"/>
      <c r="C1899" s="178"/>
      <c r="D1899" s="178"/>
      <c r="E1899" s="178"/>
      <c r="F1899" s="178"/>
      <c r="G1899" s="178"/>
      <c r="H1899" s="179"/>
      <c r="I1899" s="180"/>
      <c r="J1899" s="178"/>
    </row>
    <row r="1900" spans="1:10" ht="15.75">
      <c r="A1900" s="175"/>
      <c r="B1900" s="175"/>
      <c r="C1900" s="175"/>
      <c r="D1900" s="175"/>
      <c r="E1900" s="175"/>
      <c r="F1900" s="175"/>
      <c r="G1900" s="175"/>
      <c r="H1900" s="176"/>
      <c r="I1900" s="177"/>
      <c r="J1900" s="175"/>
    </row>
    <row r="1901" spans="1:10" ht="15.75">
      <c r="A1901" s="178"/>
      <c r="B1901" s="178"/>
      <c r="C1901" s="178"/>
      <c r="D1901" s="178"/>
      <c r="E1901" s="178"/>
      <c r="F1901" s="178"/>
      <c r="G1901" s="178"/>
      <c r="H1901" s="179"/>
      <c r="I1901" s="180"/>
      <c r="J1901" s="178"/>
    </row>
    <row r="1902" spans="1:10" ht="15.75">
      <c r="A1902" s="175"/>
      <c r="B1902" s="175"/>
      <c r="C1902" s="175"/>
      <c r="D1902" s="175"/>
      <c r="E1902" s="175"/>
      <c r="F1902" s="175"/>
      <c r="G1902" s="175"/>
      <c r="H1902" s="176"/>
      <c r="I1902" s="177"/>
      <c r="J1902" s="175"/>
    </row>
    <row r="1903" spans="1:10" ht="15.75">
      <c r="A1903" s="178"/>
      <c r="B1903" s="178"/>
      <c r="C1903" s="178"/>
      <c r="D1903" s="178"/>
      <c r="E1903" s="178"/>
      <c r="F1903" s="178"/>
      <c r="G1903" s="178"/>
      <c r="H1903" s="179"/>
      <c r="I1903" s="180"/>
      <c r="J1903" s="178"/>
    </row>
    <row r="1904" spans="1:10" ht="15.75">
      <c r="A1904" s="175"/>
      <c r="B1904" s="175"/>
      <c r="C1904" s="175"/>
      <c r="D1904" s="175"/>
      <c r="E1904" s="175"/>
      <c r="F1904" s="175"/>
      <c r="G1904" s="175"/>
      <c r="H1904" s="176"/>
      <c r="I1904" s="177"/>
      <c r="J1904" s="175"/>
    </row>
    <row r="1905" spans="1:10" ht="15.75">
      <c r="A1905" s="178"/>
      <c r="B1905" s="178"/>
      <c r="C1905" s="178"/>
      <c r="D1905" s="178"/>
      <c r="E1905" s="178"/>
      <c r="F1905" s="178"/>
      <c r="G1905" s="178"/>
      <c r="H1905" s="179"/>
      <c r="I1905" s="180"/>
      <c r="J1905" s="178"/>
    </row>
    <row r="1906" spans="1:10" ht="15.75">
      <c r="A1906" s="175"/>
      <c r="B1906" s="175"/>
      <c r="C1906" s="175"/>
      <c r="D1906" s="175"/>
      <c r="E1906" s="175"/>
      <c r="F1906" s="175"/>
      <c r="G1906" s="175"/>
      <c r="H1906" s="176"/>
      <c r="I1906" s="177"/>
      <c r="J1906" s="175"/>
    </row>
    <row r="1907" spans="1:10" ht="15.75">
      <c r="A1907" s="178"/>
      <c r="B1907" s="178"/>
      <c r="C1907" s="178"/>
      <c r="D1907" s="178"/>
      <c r="E1907" s="178"/>
      <c r="F1907" s="178"/>
      <c r="G1907" s="178"/>
      <c r="H1907" s="179"/>
      <c r="I1907" s="180"/>
      <c r="J1907" s="178"/>
    </row>
    <row r="1908" spans="1:10" ht="15.75">
      <c r="A1908" s="175"/>
      <c r="B1908" s="175"/>
      <c r="C1908" s="175"/>
      <c r="D1908" s="175"/>
      <c r="E1908" s="175"/>
      <c r="F1908" s="175"/>
      <c r="G1908" s="175"/>
      <c r="H1908" s="176"/>
      <c r="I1908" s="177"/>
      <c r="J1908" s="175"/>
    </row>
    <row r="1909" spans="1:10" ht="15.75">
      <c r="A1909" s="178"/>
      <c r="B1909" s="178"/>
      <c r="C1909" s="178"/>
      <c r="D1909" s="178"/>
      <c r="E1909" s="178"/>
      <c r="F1909" s="178"/>
      <c r="G1909" s="178"/>
      <c r="H1909" s="179"/>
      <c r="I1909" s="180"/>
      <c r="J1909" s="178"/>
    </row>
    <row r="1910" spans="1:10" ht="15.75">
      <c r="A1910" s="175"/>
      <c r="B1910" s="175"/>
      <c r="C1910" s="175"/>
      <c r="D1910" s="175"/>
      <c r="E1910" s="175"/>
      <c r="F1910" s="175"/>
      <c r="G1910" s="175"/>
      <c r="H1910" s="176"/>
      <c r="I1910" s="177"/>
      <c r="J1910" s="175"/>
    </row>
    <row r="1911" spans="1:10" ht="15.75">
      <c r="A1911" s="178"/>
      <c r="B1911" s="178"/>
      <c r="C1911" s="178"/>
      <c r="D1911" s="178"/>
      <c r="E1911" s="178"/>
      <c r="F1911" s="178"/>
      <c r="G1911" s="178"/>
      <c r="H1911" s="179"/>
      <c r="I1911" s="180"/>
      <c r="J1911" s="178"/>
    </row>
    <row r="1912" spans="1:10" ht="15.75">
      <c r="A1912" s="175"/>
      <c r="B1912" s="175"/>
      <c r="C1912" s="175"/>
      <c r="D1912" s="175"/>
      <c r="E1912" s="175"/>
      <c r="F1912" s="175"/>
      <c r="G1912" s="175"/>
      <c r="H1912" s="176"/>
      <c r="I1912" s="177"/>
      <c r="J1912" s="175"/>
    </row>
    <row r="1913" spans="1:10" ht="15.75">
      <c r="A1913" s="178"/>
      <c r="B1913" s="178"/>
      <c r="C1913" s="178"/>
      <c r="D1913" s="178"/>
      <c r="E1913" s="178"/>
      <c r="F1913" s="178"/>
      <c r="G1913" s="178"/>
      <c r="H1913" s="179"/>
      <c r="I1913" s="180"/>
      <c r="J1913" s="178"/>
    </row>
    <row r="1914" spans="1:10" ht="15.75">
      <c r="A1914" s="175"/>
      <c r="B1914" s="175"/>
      <c r="C1914" s="175"/>
      <c r="D1914" s="175"/>
      <c r="E1914" s="175"/>
      <c r="F1914" s="175"/>
      <c r="G1914" s="175"/>
      <c r="H1914" s="176"/>
      <c r="I1914" s="177"/>
      <c r="J1914" s="175"/>
    </row>
    <row r="1915" spans="1:10" ht="15.75">
      <c r="A1915" s="178"/>
      <c r="B1915" s="178"/>
      <c r="C1915" s="178"/>
      <c r="D1915" s="178"/>
      <c r="E1915" s="178"/>
      <c r="F1915" s="178"/>
      <c r="G1915" s="178"/>
      <c r="H1915" s="179"/>
      <c r="I1915" s="180"/>
      <c r="J1915" s="178"/>
    </row>
    <row r="1916" spans="1:10" ht="15.75">
      <c r="A1916" s="175"/>
      <c r="B1916" s="175"/>
      <c r="C1916" s="175"/>
      <c r="D1916" s="175"/>
      <c r="E1916" s="175"/>
      <c r="F1916" s="175"/>
      <c r="G1916" s="175"/>
      <c r="H1916" s="176"/>
      <c r="I1916" s="177"/>
      <c r="J1916" s="175"/>
    </row>
    <row r="1917" spans="1:10" ht="15.75">
      <c r="A1917" s="178"/>
      <c r="B1917" s="178"/>
      <c r="C1917" s="178"/>
      <c r="D1917" s="178"/>
      <c r="E1917" s="178"/>
      <c r="F1917" s="178"/>
      <c r="G1917" s="178"/>
      <c r="H1917" s="179"/>
      <c r="I1917" s="180"/>
      <c r="J1917" s="178"/>
    </row>
    <row r="1918" spans="1:10" ht="15.75">
      <c r="A1918" s="175"/>
      <c r="B1918" s="175"/>
      <c r="C1918" s="175"/>
      <c r="D1918" s="175"/>
      <c r="E1918" s="175"/>
      <c r="F1918" s="175"/>
      <c r="G1918" s="175"/>
      <c r="H1918" s="176"/>
      <c r="I1918" s="177"/>
      <c r="J1918" s="175"/>
    </row>
    <row r="1919" spans="1:10" ht="15.75">
      <c r="A1919" s="178"/>
      <c r="B1919" s="178"/>
      <c r="C1919" s="178"/>
      <c r="D1919" s="178"/>
      <c r="E1919" s="178"/>
      <c r="F1919" s="178"/>
      <c r="G1919" s="178"/>
      <c r="H1919" s="179"/>
      <c r="I1919" s="180"/>
      <c r="J1919" s="178"/>
    </row>
    <row r="1920" spans="1:10" ht="15.75">
      <c r="A1920" s="175"/>
      <c r="B1920" s="175"/>
      <c r="C1920" s="175"/>
      <c r="D1920" s="175"/>
      <c r="E1920" s="175"/>
      <c r="F1920" s="175"/>
      <c r="G1920" s="175"/>
      <c r="H1920" s="176"/>
      <c r="I1920" s="177"/>
      <c r="J1920" s="175"/>
    </row>
    <row r="1921" spans="1:10" ht="15.75">
      <c r="A1921" s="178"/>
      <c r="B1921" s="178"/>
      <c r="C1921" s="178"/>
      <c r="D1921" s="178"/>
      <c r="E1921" s="178"/>
      <c r="F1921" s="178"/>
      <c r="G1921" s="178"/>
      <c r="H1921" s="179"/>
      <c r="I1921" s="180"/>
      <c r="J1921" s="178"/>
    </row>
    <row r="1922" spans="1:10" ht="15.75">
      <c r="A1922" s="175"/>
      <c r="B1922" s="175"/>
      <c r="C1922" s="175"/>
      <c r="D1922" s="175"/>
      <c r="E1922" s="175"/>
      <c r="F1922" s="175"/>
      <c r="G1922" s="175"/>
      <c r="H1922" s="176"/>
      <c r="I1922" s="177"/>
      <c r="J1922" s="175"/>
    </row>
    <row r="1923" spans="1:10" ht="15.75">
      <c r="A1923" s="178"/>
      <c r="B1923" s="178"/>
      <c r="C1923" s="178"/>
      <c r="D1923" s="178"/>
      <c r="E1923" s="178"/>
      <c r="F1923" s="178"/>
      <c r="G1923" s="178"/>
      <c r="H1923" s="179"/>
      <c r="I1923" s="180"/>
      <c r="J1923" s="178"/>
    </row>
    <row r="1924" spans="1:10" ht="15.75">
      <c r="A1924" s="175"/>
      <c r="B1924" s="175"/>
      <c r="C1924" s="175"/>
      <c r="D1924" s="175"/>
      <c r="E1924" s="175"/>
      <c r="F1924" s="175"/>
      <c r="G1924" s="175"/>
      <c r="H1924" s="176"/>
      <c r="I1924" s="177"/>
      <c r="J1924" s="175"/>
    </row>
    <row r="1925" spans="1:10" ht="15.75">
      <c r="A1925" s="178"/>
      <c r="B1925" s="178"/>
      <c r="C1925" s="178"/>
      <c r="D1925" s="178"/>
      <c r="E1925" s="178"/>
      <c r="F1925" s="178"/>
      <c r="G1925" s="178"/>
      <c r="H1925" s="179"/>
      <c r="I1925" s="180"/>
      <c r="J1925" s="178"/>
    </row>
    <row r="1926" spans="1:10" ht="15.75">
      <c r="A1926" s="175"/>
      <c r="B1926" s="175"/>
      <c r="C1926" s="175"/>
      <c r="D1926" s="175"/>
      <c r="E1926" s="175"/>
      <c r="F1926" s="175"/>
      <c r="G1926" s="175"/>
      <c r="H1926" s="176"/>
      <c r="I1926" s="177"/>
      <c r="J1926" s="175"/>
    </row>
    <row r="1927" spans="1:10" ht="15.75">
      <c r="A1927" s="178"/>
      <c r="B1927" s="178"/>
      <c r="C1927" s="178"/>
      <c r="D1927" s="178"/>
      <c r="E1927" s="178"/>
      <c r="F1927" s="178"/>
      <c r="G1927" s="178"/>
      <c r="H1927" s="179"/>
      <c r="I1927" s="180"/>
      <c r="J1927" s="178"/>
    </row>
    <row r="1928" spans="1:10" ht="15.75">
      <c r="A1928" s="175"/>
      <c r="B1928" s="175"/>
      <c r="C1928" s="175"/>
      <c r="D1928" s="175"/>
      <c r="E1928" s="175"/>
      <c r="F1928" s="175"/>
      <c r="G1928" s="175"/>
      <c r="H1928" s="176"/>
      <c r="I1928" s="177"/>
      <c r="J1928" s="175"/>
    </row>
    <row r="1929" spans="1:10" ht="15.75">
      <c r="A1929" s="178"/>
      <c r="B1929" s="178"/>
      <c r="C1929" s="178"/>
      <c r="D1929" s="178"/>
      <c r="E1929" s="178"/>
      <c r="F1929" s="178"/>
      <c r="G1929" s="178"/>
      <c r="H1929" s="179"/>
      <c r="I1929" s="180"/>
      <c r="J1929" s="178"/>
    </row>
    <row r="1930" spans="1:10" ht="15.75">
      <c r="A1930" s="175"/>
      <c r="B1930" s="175"/>
      <c r="C1930" s="175"/>
      <c r="D1930" s="175"/>
      <c r="E1930" s="175"/>
      <c r="F1930" s="175"/>
      <c r="G1930" s="175"/>
      <c r="H1930" s="176"/>
      <c r="I1930" s="177"/>
      <c r="J1930" s="175"/>
    </row>
    <row r="1931" spans="1:10" ht="15.75">
      <c r="A1931" s="178"/>
      <c r="B1931" s="178"/>
      <c r="C1931" s="178"/>
      <c r="D1931" s="178"/>
      <c r="E1931" s="178"/>
      <c r="F1931" s="178"/>
      <c r="G1931" s="178"/>
      <c r="H1931" s="179"/>
      <c r="I1931" s="180"/>
      <c r="J1931" s="178"/>
    </row>
    <row r="1932" spans="1:10" ht="15.75">
      <c r="A1932" s="175"/>
      <c r="B1932" s="175"/>
      <c r="C1932" s="175"/>
      <c r="D1932" s="175"/>
      <c r="E1932" s="175"/>
      <c r="F1932" s="175"/>
      <c r="G1932" s="175"/>
      <c r="H1932" s="176"/>
      <c r="I1932" s="177"/>
      <c r="J1932" s="175"/>
    </row>
    <row r="1933" spans="1:10" ht="15.75">
      <c r="A1933" s="178"/>
      <c r="B1933" s="178"/>
      <c r="C1933" s="178"/>
      <c r="D1933" s="178"/>
      <c r="E1933" s="178"/>
      <c r="F1933" s="178"/>
      <c r="G1933" s="178"/>
      <c r="H1933" s="179"/>
      <c r="I1933" s="180"/>
      <c r="J1933" s="178"/>
    </row>
    <row r="1934" spans="1:10" ht="15.75">
      <c r="A1934" s="175"/>
      <c r="B1934" s="175"/>
      <c r="C1934" s="175"/>
      <c r="D1934" s="175"/>
      <c r="E1934" s="175"/>
      <c r="F1934" s="175"/>
      <c r="G1934" s="175"/>
      <c r="H1934" s="176"/>
      <c r="I1934" s="177"/>
      <c r="J1934" s="175"/>
    </row>
    <row r="1935" spans="1:10" ht="15.75">
      <c r="A1935" s="178"/>
      <c r="B1935" s="178"/>
      <c r="C1935" s="178"/>
      <c r="D1935" s="178"/>
      <c r="E1935" s="178"/>
      <c r="F1935" s="178"/>
      <c r="G1935" s="178"/>
      <c r="H1935" s="179"/>
      <c r="I1935" s="180"/>
      <c r="J1935" s="178"/>
    </row>
    <row r="1936" spans="1:10" ht="15.75">
      <c r="A1936" s="175"/>
      <c r="B1936" s="175"/>
      <c r="C1936" s="175"/>
      <c r="D1936" s="175"/>
      <c r="E1936" s="175"/>
      <c r="F1936" s="175"/>
      <c r="G1936" s="175"/>
      <c r="H1936" s="176"/>
      <c r="I1936" s="177"/>
      <c r="J1936" s="175"/>
    </row>
    <row r="1937" spans="1:10" ht="15.75">
      <c r="A1937" s="178"/>
      <c r="B1937" s="178"/>
      <c r="C1937" s="178"/>
      <c r="D1937" s="178"/>
      <c r="E1937" s="178"/>
      <c r="F1937" s="178"/>
      <c r="G1937" s="178"/>
      <c r="H1937" s="179"/>
      <c r="I1937" s="180"/>
      <c r="J1937" s="178"/>
    </row>
    <row r="1938" spans="1:10" ht="15.75">
      <c r="A1938" s="175"/>
      <c r="B1938" s="175"/>
      <c r="C1938" s="175"/>
      <c r="D1938" s="175"/>
      <c r="E1938" s="175"/>
      <c r="F1938" s="175"/>
      <c r="G1938" s="175"/>
      <c r="H1938" s="176"/>
      <c r="I1938" s="177"/>
      <c r="J1938" s="175"/>
    </row>
    <row r="1939" spans="1:10" ht="15.75">
      <c r="A1939" s="178"/>
      <c r="B1939" s="178"/>
      <c r="C1939" s="178"/>
      <c r="D1939" s="178"/>
      <c r="E1939" s="178"/>
      <c r="F1939" s="178"/>
      <c r="G1939" s="178"/>
      <c r="H1939" s="179"/>
      <c r="I1939" s="180"/>
      <c r="J1939" s="178"/>
    </row>
    <row r="1940" spans="1:10" ht="15.75">
      <c r="A1940" s="175"/>
      <c r="B1940" s="175"/>
      <c r="C1940" s="175"/>
      <c r="D1940" s="175"/>
      <c r="E1940" s="175"/>
      <c r="F1940" s="175"/>
      <c r="G1940" s="175"/>
      <c r="H1940" s="176"/>
      <c r="I1940" s="177"/>
      <c r="J1940" s="175"/>
    </row>
    <row r="1941" spans="1:10" ht="15.75">
      <c r="A1941" s="178"/>
      <c r="B1941" s="178"/>
      <c r="C1941" s="178"/>
      <c r="D1941" s="178"/>
      <c r="E1941" s="178"/>
      <c r="F1941" s="178"/>
      <c r="G1941" s="178"/>
      <c r="H1941" s="179"/>
      <c r="I1941" s="180"/>
      <c r="J1941" s="178"/>
    </row>
    <row r="1942" spans="1:10" ht="15.75">
      <c r="A1942" s="175"/>
      <c r="B1942" s="175"/>
      <c r="C1942" s="175"/>
      <c r="D1942" s="175"/>
      <c r="E1942" s="175"/>
      <c r="F1942" s="175"/>
      <c r="G1942" s="175"/>
      <c r="H1942" s="176"/>
      <c r="I1942" s="177"/>
      <c r="J1942" s="175"/>
    </row>
    <row r="1943" spans="1:10" ht="15.75">
      <c r="A1943" s="178"/>
      <c r="B1943" s="178"/>
      <c r="C1943" s="178"/>
      <c r="D1943" s="178"/>
      <c r="E1943" s="178"/>
      <c r="F1943" s="178"/>
      <c r="G1943" s="178"/>
      <c r="H1943" s="179"/>
      <c r="I1943" s="180"/>
      <c r="J1943" s="178"/>
    </row>
    <row r="1944" spans="1:10" ht="15.75">
      <c r="A1944" s="175"/>
      <c r="B1944" s="175"/>
      <c r="C1944" s="175"/>
      <c r="D1944" s="175"/>
      <c r="E1944" s="175"/>
      <c r="F1944" s="175"/>
      <c r="G1944" s="175"/>
      <c r="H1944" s="176"/>
      <c r="I1944" s="177"/>
      <c r="J1944" s="175"/>
    </row>
    <row r="1945" spans="1:10" ht="15.75">
      <c r="A1945" s="178"/>
      <c r="B1945" s="178"/>
      <c r="C1945" s="178"/>
      <c r="D1945" s="178"/>
      <c r="E1945" s="178"/>
      <c r="F1945" s="178"/>
      <c r="G1945" s="178"/>
      <c r="H1945" s="179"/>
      <c r="I1945" s="180"/>
      <c r="J1945" s="178"/>
    </row>
    <row r="1946" spans="1:10" ht="15.75">
      <c r="A1946" s="175"/>
      <c r="B1946" s="175"/>
      <c r="C1946" s="175"/>
      <c r="D1946" s="175"/>
      <c r="E1946" s="175"/>
      <c r="F1946" s="175"/>
      <c r="G1946" s="175"/>
      <c r="H1946" s="176"/>
      <c r="I1946" s="177"/>
      <c r="J1946" s="175"/>
    </row>
    <row r="1947" spans="1:10" ht="15.75">
      <c r="A1947" s="178"/>
      <c r="B1947" s="178"/>
      <c r="C1947" s="178"/>
      <c r="D1947" s="178"/>
      <c r="E1947" s="178"/>
      <c r="F1947" s="178"/>
      <c r="G1947" s="178"/>
      <c r="H1947" s="179"/>
      <c r="I1947" s="180"/>
      <c r="J1947" s="178"/>
    </row>
    <row r="1948" spans="1:10" ht="15.75">
      <c r="A1948" s="175"/>
      <c r="B1948" s="175"/>
      <c r="C1948" s="175"/>
      <c r="D1948" s="175"/>
      <c r="E1948" s="175"/>
      <c r="F1948" s="175"/>
      <c r="G1948" s="175"/>
      <c r="H1948" s="176"/>
      <c r="I1948" s="177"/>
      <c r="J1948" s="175"/>
    </row>
    <row r="1949" spans="1:10" ht="15.75">
      <c r="A1949" s="178"/>
      <c r="B1949" s="178"/>
      <c r="C1949" s="178"/>
      <c r="D1949" s="178"/>
      <c r="E1949" s="178"/>
      <c r="F1949" s="178"/>
      <c r="G1949" s="178"/>
      <c r="H1949" s="179"/>
      <c r="I1949" s="180"/>
      <c r="J1949" s="178"/>
    </row>
    <row r="1950" spans="1:10" ht="15.75">
      <c r="A1950" s="175"/>
      <c r="B1950" s="175"/>
      <c r="C1950" s="175"/>
      <c r="D1950" s="175"/>
      <c r="E1950" s="175"/>
      <c r="F1950" s="175"/>
      <c r="G1950" s="175"/>
      <c r="H1950" s="176"/>
      <c r="I1950" s="177"/>
      <c r="J1950" s="175"/>
    </row>
    <row r="1951" spans="1:10" ht="15.75">
      <c r="A1951" s="178"/>
      <c r="B1951" s="178"/>
      <c r="C1951" s="178"/>
      <c r="D1951" s="178"/>
      <c r="E1951" s="178"/>
      <c r="F1951" s="178"/>
      <c r="G1951" s="178"/>
      <c r="H1951" s="179"/>
      <c r="I1951" s="180"/>
      <c r="J1951" s="178"/>
    </row>
    <row r="1952" spans="1:10" ht="15.75">
      <c r="A1952" s="175"/>
      <c r="B1952" s="175"/>
      <c r="C1952" s="175"/>
      <c r="D1952" s="175"/>
      <c r="E1952" s="175"/>
      <c r="F1952" s="175"/>
      <c r="G1952" s="175"/>
      <c r="H1952" s="176"/>
      <c r="I1952" s="177"/>
      <c r="J1952" s="175"/>
    </row>
    <row r="1953" spans="1:10" ht="15.75">
      <c r="A1953" s="178"/>
      <c r="B1953" s="178"/>
      <c r="C1953" s="178"/>
      <c r="D1953" s="178"/>
      <c r="E1953" s="178"/>
      <c r="F1953" s="178"/>
      <c r="G1953" s="178"/>
      <c r="H1953" s="179"/>
      <c r="I1953" s="180"/>
      <c r="J1953" s="178"/>
    </row>
    <row r="1954" spans="1:10" ht="15.75">
      <c r="A1954" s="175"/>
      <c r="B1954" s="175"/>
      <c r="C1954" s="175"/>
      <c r="D1954" s="175"/>
      <c r="E1954" s="175"/>
      <c r="F1954" s="175"/>
      <c r="G1954" s="175"/>
      <c r="H1954" s="176"/>
      <c r="I1954" s="177"/>
      <c r="J1954" s="175"/>
    </row>
    <row r="1955" spans="1:10" ht="15.75">
      <c r="A1955" s="178"/>
      <c r="B1955" s="178"/>
      <c r="C1955" s="178"/>
      <c r="D1955" s="178"/>
      <c r="E1955" s="178"/>
      <c r="F1955" s="178"/>
      <c r="G1955" s="178"/>
      <c r="H1955" s="179"/>
      <c r="I1955" s="180"/>
      <c r="J1955" s="178"/>
    </row>
    <row r="1956" spans="1:10" ht="15.75">
      <c r="A1956" s="175"/>
      <c r="B1956" s="175"/>
      <c r="C1956" s="175"/>
      <c r="D1956" s="175"/>
      <c r="E1956" s="175"/>
      <c r="F1956" s="175"/>
      <c r="G1956" s="175"/>
      <c r="H1956" s="176"/>
      <c r="I1956" s="177"/>
      <c r="J1956" s="175"/>
    </row>
    <row r="1957" spans="1:10" ht="15.75">
      <c r="A1957" s="178"/>
      <c r="B1957" s="178"/>
      <c r="C1957" s="178"/>
      <c r="D1957" s="178"/>
      <c r="E1957" s="178"/>
      <c r="F1957" s="178"/>
      <c r="G1957" s="178"/>
      <c r="H1957" s="179"/>
      <c r="I1957" s="180"/>
      <c r="J1957" s="178"/>
    </row>
    <row r="1958" spans="1:10" ht="15.75">
      <c r="A1958" s="175"/>
      <c r="B1958" s="175"/>
      <c r="C1958" s="175"/>
      <c r="D1958" s="175"/>
      <c r="E1958" s="175"/>
      <c r="F1958" s="175"/>
      <c r="G1958" s="175"/>
      <c r="H1958" s="176"/>
      <c r="I1958" s="177"/>
      <c r="J1958" s="175"/>
    </row>
    <row r="1959" spans="1:10" ht="15.75">
      <c r="A1959" s="178"/>
      <c r="B1959" s="178"/>
      <c r="C1959" s="178"/>
      <c r="D1959" s="178"/>
      <c r="E1959" s="178"/>
      <c r="F1959" s="178"/>
      <c r="G1959" s="178"/>
      <c r="H1959" s="179"/>
      <c r="I1959" s="180"/>
      <c r="J1959" s="178"/>
    </row>
    <row r="1960" spans="1:10" ht="15.75">
      <c r="A1960" s="175"/>
      <c r="B1960" s="175"/>
      <c r="C1960" s="175"/>
      <c r="D1960" s="175"/>
      <c r="E1960" s="175"/>
      <c r="F1960" s="175"/>
      <c r="G1960" s="175"/>
      <c r="H1960" s="176"/>
      <c r="I1960" s="177"/>
      <c r="J1960" s="175"/>
    </row>
    <row r="1961" spans="1:10" ht="15.75">
      <c r="A1961" s="178"/>
      <c r="B1961" s="178"/>
      <c r="C1961" s="178"/>
      <c r="D1961" s="178"/>
      <c r="E1961" s="178"/>
      <c r="F1961" s="178"/>
      <c r="G1961" s="178"/>
      <c r="H1961" s="179"/>
      <c r="I1961" s="180"/>
      <c r="J1961" s="178"/>
    </row>
    <row r="1962" spans="1:10" ht="15.75">
      <c r="A1962" s="175"/>
      <c r="B1962" s="175"/>
      <c r="C1962" s="175"/>
      <c r="D1962" s="175"/>
      <c r="E1962" s="175"/>
      <c r="F1962" s="175"/>
      <c r="G1962" s="175"/>
      <c r="H1962" s="176"/>
      <c r="I1962" s="177"/>
      <c r="J1962" s="175"/>
    </row>
    <row r="1963" spans="1:10" ht="15.75">
      <c r="A1963" s="178"/>
      <c r="B1963" s="178"/>
      <c r="C1963" s="178"/>
      <c r="D1963" s="178"/>
      <c r="E1963" s="178"/>
      <c r="F1963" s="178"/>
      <c r="G1963" s="178"/>
      <c r="H1963" s="179"/>
      <c r="I1963" s="180"/>
      <c r="J1963" s="178"/>
    </row>
    <row r="1964" spans="1:10" ht="15.75">
      <c r="A1964" s="175"/>
      <c r="B1964" s="175"/>
      <c r="C1964" s="175"/>
      <c r="D1964" s="175"/>
      <c r="E1964" s="175"/>
      <c r="F1964" s="175"/>
      <c r="G1964" s="175"/>
      <c r="H1964" s="176"/>
      <c r="I1964" s="177"/>
      <c r="J1964" s="175"/>
    </row>
    <row r="1965" spans="1:10" ht="15.75">
      <c r="A1965" s="178"/>
      <c r="B1965" s="178"/>
      <c r="C1965" s="178"/>
      <c r="D1965" s="178"/>
      <c r="E1965" s="178"/>
      <c r="F1965" s="178"/>
      <c r="G1965" s="178"/>
      <c r="H1965" s="179"/>
      <c r="I1965" s="180"/>
      <c r="J1965" s="178"/>
    </row>
    <row r="1966" spans="1:10" ht="15.75">
      <c r="A1966" s="175"/>
      <c r="B1966" s="175"/>
      <c r="C1966" s="175"/>
      <c r="D1966" s="175"/>
      <c r="E1966" s="175"/>
      <c r="F1966" s="175"/>
      <c r="G1966" s="175"/>
      <c r="H1966" s="176"/>
      <c r="I1966" s="177"/>
      <c r="J1966" s="175"/>
    </row>
    <row r="1967" spans="1:10" ht="15.75">
      <c r="A1967" s="178"/>
      <c r="B1967" s="178"/>
      <c r="C1967" s="178"/>
      <c r="D1967" s="178"/>
      <c r="E1967" s="178"/>
      <c r="F1967" s="178"/>
      <c r="G1967" s="178"/>
      <c r="H1967" s="179"/>
      <c r="I1967" s="180"/>
      <c r="J1967" s="178"/>
    </row>
    <row r="1968" spans="1:10" ht="15.75">
      <c r="A1968" s="175"/>
      <c r="B1968" s="175"/>
      <c r="C1968" s="175"/>
      <c r="D1968" s="175"/>
      <c r="E1968" s="175"/>
      <c r="F1968" s="175"/>
      <c r="G1968" s="175"/>
      <c r="H1968" s="176"/>
      <c r="I1968" s="177"/>
      <c r="J1968" s="175"/>
    </row>
    <row r="1969" spans="1:10" ht="15.75">
      <c r="A1969" s="178"/>
      <c r="B1969" s="178"/>
      <c r="C1969" s="178"/>
      <c r="D1969" s="178"/>
      <c r="E1969" s="178"/>
      <c r="F1969" s="178"/>
      <c r="G1969" s="178"/>
      <c r="H1969" s="179"/>
      <c r="I1969" s="180"/>
      <c r="J1969" s="178"/>
    </row>
    <row r="1970" spans="1:10" ht="15.75">
      <c r="A1970" s="175"/>
      <c r="B1970" s="175"/>
      <c r="C1970" s="175"/>
      <c r="D1970" s="175"/>
      <c r="E1970" s="175"/>
      <c r="F1970" s="175"/>
      <c r="G1970" s="175"/>
      <c r="H1970" s="176"/>
      <c r="I1970" s="177"/>
      <c r="J1970" s="175"/>
    </row>
    <row r="1971" spans="1:10" ht="15.75">
      <c r="A1971" s="178"/>
      <c r="B1971" s="178"/>
      <c r="C1971" s="178"/>
      <c r="D1971" s="178"/>
      <c r="E1971" s="178"/>
      <c r="F1971" s="178"/>
      <c r="G1971" s="178"/>
      <c r="H1971" s="179"/>
      <c r="I1971" s="180"/>
      <c r="J1971" s="178"/>
    </row>
    <row r="1972" spans="1:10" ht="15.75">
      <c r="A1972" s="175"/>
      <c r="B1972" s="175"/>
      <c r="C1972" s="175"/>
      <c r="D1972" s="175"/>
      <c r="E1972" s="175"/>
      <c r="F1972" s="175"/>
      <c r="G1972" s="175"/>
      <c r="H1972" s="176"/>
      <c r="I1972" s="177"/>
      <c r="J1972" s="175"/>
    </row>
    <row r="1973" spans="1:10" ht="15.75">
      <c r="A1973" s="178"/>
      <c r="B1973" s="178"/>
      <c r="C1973" s="178"/>
      <c r="D1973" s="178"/>
      <c r="E1973" s="178"/>
      <c r="F1973" s="178"/>
      <c r="G1973" s="178"/>
      <c r="H1973" s="179"/>
      <c r="I1973" s="180"/>
      <c r="J1973" s="178"/>
    </row>
    <row r="1974" spans="1:10" ht="15.75">
      <c r="A1974" s="175"/>
      <c r="B1974" s="175"/>
      <c r="C1974" s="175"/>
      <c r="D1974" s="175"/>
      <c r="E1974" s="175"/>
      <c r="F1974" s="175"/>
      <c r="G1974" s="175"/>
      <c r="H1974" s="176"/>
      <c r="I1974" s="177"/>
      <c r="J1974" s="175"/>
    </row>
    <row r="1975" spans="1:10" ht="15.75">
      <c r="A1975" s="178"/>
      <c r="B1975" s="178"/>
      <c r="C1975" s="178"/>
      <c r="D1975" s="178"/>
      <c r="E1975" s="178"/>
      <c r="F1975" s="178"/>
      <c r="G1975" s="178"/>
      <c r="H1975" s="179"/>
      <c r="I1975" s="180"/>
      <c r="J1975" s="178"/>
    </row>
    <row r="1976" spans="1:10" ht="15.75">
      <c r="A1976" s="175"/>
      <c r="B1976" s="175"/>
      <c r="C1976" s="175"/>
      <c r="D1976" s="175"/>
      <c r="E1976" s="175"/>
      <c r="F1976" s="175"/>
      <c r="G1976" s="175"/>
      <c r="H1976" s="176"/>
      <c r="I1976" s="177"/>
      <c r="J1976" s="175"/>
    </row>
    <row r="1977" spans="1:10" ht="15.75">
      <c r="A1977" s="178"/>
      <c r="B1977" s="178"/>
      <c r="C1977" s="178"/>
      <c r="D1977" s="178"/>
      <c r="E1977" s="178"/>
      <c r="F1977" s="178"/>
      <c r="G1977" s="178"/>
      <c r="H1977" s="179"/>
      <c r="I1977" s="180"/>
      <c r="J1977" s="178"/>
    </row>
    <row r="1978" spans="1:10" ht="15.75">
      <c r="A1978" s="175"/>
      <c r="B1978" s="175"/>
      <c r="C1978" s="175"/>
      <c r="D1978" s="175"/>
      <c r="E1978" s="175"/>
      <c r="F1978" s="175"/>
      <c r="G1978" s="175"/>
      <c r="H1978" s="176"/>
      <c r="I1978" s="177"/>
      <c r="J1978" s="175"/>
    </row>
    <row r="1979" spans="1:10" ht="15.75">
      <c r="A1979" s="178"/>
      <c r="B1979" s="178"/>
      <c r="C1979" s="178"/>
      <c r="D1979" s="178"/>
      <c r="E1979" s="178"/>
      <c r="F1979" s="178"/>
      <c r="G1979" s="178"/>
      <c r="H1979" s="179"/>
      <c r="I1979" s="180"/>
      <c r="J1979" s="178"/>
    </row>
    <row r="1980" spans="1:10" ht="15.75">
      <c r="A1980" s="175"/>
      <c r="B1980" s="175"/>
      <c r="C1980" s="175"/>
      <c r="D1980" s="175"/>
      <c r="E1980" s="175"/>
      <c r="F1980" s="175"/>
      <c r="G1980" s="175"/>
      <c r="H1980" s="176"/>
      <c r="I1980" s="177"/>
      <c r="J1980" s="175"/>
    </row>
    <row r="1981" spans="1:10" ht="15.75">
      <c r="A1981" s="178"/>
      <c r="B1981" s="178"/>
      <c r="C1981" s="178"/>
      <c r="D1981" s="178"/>
      <c r="E1981" s="178"/>
      <c r="F1981" s="178"/>
      <c r="G1981" s="178"/>
      <c r="H1981" s="179"/>
      <c r="I1981" s="180"/>
      <c r="J1981" s="178"/>
    </row>
    <row r="1982" spans="1:10" ht="15.75">
      <c r="A1982" s="175"/>
      <c r="B1982" s="175"/>
      <c r="C1982" s="175"/>
      <c r="D1982" s="175"/>
      <c r="E1982" s="175"/>
      <c r="F1982" s="175"/>
      <c r="G1982" s="175"/>
      <c r="H1982" s="176"/>
      <c r="I1982" s="177"/>
      <c r="J1982" s="175"/>
    </row>
    <row r="1983" spans="1:10" ht="15.75">
      <c r="A1983" s="178"/>
      <c r="B1983" s="178"/>
      <c r="C1983" s="178"/>
      <c r="D1983" s="178"/>
      <c r="E1983" s="178"/>
      <c r="F1983" s="178"/>
      <c r="G1983" s="178"/>
      <c r="H1983" s="179"/>
      <c r="I1983" s="180"/>
      <c r="J1983" s="178"/>
    </row>
    <row r="1984" spans="1:10" ht="15.75">
      <c r="A1984" s="175"/>
      <c r="B1984" s="175"/>
      <c r="C1984" s="175"/>
      <c r="D1984" s="175"/>
      <c r="E1984" s="175"/>
      <c r="F1984" s="175"/>
      <c r="G1984" s="175"/>
      <c r="H1984" s="176"/>
      <c r="I1984" s="177"/>
      <c r="J1984" s="175"/>
    </row>
    <row r="1985" spans="1:10" ht="15.75">
      <c r="A1985" s="178"/>
      <c r="B1985" s="178"/>
      <c r="C1985" s="178"/>
      <c r="D1985" s="178"/>
      <c r="E1985" s="178"/>
      <c r="F1985" s="178"/>
      <c r="G1985" s="178"/>
      <c r="H1985" s="179"/>
      <c r="I1985" s="180"/>
      <c r="J1985" s="178"/>
    </row>
    <row r="1986" spans="1:10" ht="15.75">
      <c r="A1986" s="175"/>
      <c r="B1986" s="175"/>
      <c r="C1986" s="175"/>
      <c r="D1986" s="175"/>
      <c r="E1986" s="175"/>
      <c r="F1986" s="175"/>
      <c r="G1986" s="175"/>
      <c r="H1986" s="176"/>
      <c r="I1986" s="177"/>
      <c r="J1986" s="175"/>
    </row>
    <row r="1987" spans="1:10" ht="15.75">
      <c r="A1987" s="178"/>
      <c r="B1987" s="178"/>
      <c r="C1987" s="178"/>
      <c r="D1987" s="178"/>
      <c r="E1987" s="178"/>
      <c r="F1987" s="178"/>
      <c r="G1987" s="178"/>
      <c r="H1987" s="179"/>
      <c r="I1987" s="180"/>
      <c r="J1987" s="178"/>
    </row>
    <row r="1988" spans="1:10" ht="15.75">
      <c r="A1988" s="175"/>
      <c r="B1988" s="175"/>
      <c r="C1988" s="175"/>
      <c r="D1988" s="175"/>
      <c r="E1988" s="175"/>
      <c r="F1988" s="175"/>
      <c r="G1988" s="175"/>
      <c r="H1988" s="176"/>
      <c r="I1988" s="177"/>
      <c r="J1988" s="175"/>
    </row>
    <row r="1989" spans="1:10" ht="15.75">
      <c r="A1989" s="178"/>
      <c r="B1989" s="178"/>
      <c r="C1989" s="178"/>
      <c r="D1989" s="178"/>
      <c r="E1989" s="178"/>
      <c r="F1989" s="178"/>
      <c r="G1989" s="178"/>
      <c r="H1989" s="179"/>
      <c r="I1989" s="180"/>
      <c r="J1989" s="178"/>
    </row>
    <row r="1990" spans="1:10" ht="15.75">
      <c r="A1990" s="175"/>
      <c r="B1990" s="175"/>
      <c r="C1990" s="175"/>
      <c r="D1990" s="175"/>
      <c r="E1990" s="175"/>
      <c r="F1990" s="175"/>
      <c r="G1990" s="175"/>
      <c r="H1990" s="176"/>
      <c r="I1990" s="177"/>
      <c r="J1990" s="175"/>
    </row>
    <row r="1991" spans="1:10" ht="15.75">
      <c r="A1991" s="178"/>
      <c r="B1991" s="178"/>
      <c r="C1991" s="178"/>
      <c r="D1991" s="178"/>
      <c r="E1991" s="178"/>
      <c r="F1991" s="178"/>
      <c r="G1991" s="178"/>
      <c r="H1991" s="179"/>
      <c r="I1991" s="180"/>
      <c r="J1991" s="178"/>
    </row>
    <row r="1992" spans="1:10" ht="15.75">
      <c r="A1992" s="175"/>
      <c r="B1992" s="175"/>
      <c r="C1992" s="175"/>
      <c r="D1992" s="175"/>
      <c r="E1992" s="175"/>
      <c r="F1992" s="175"/>
      <c r="G1992" s="175"/>
      <c r="H1992" s="176"/>
      <c r="I1992" s="177"/>
      <c r="J1992" s="175"/>
    </row>
    <row r="1993" spans="1:10" ht="15.75">
      <c r="A1993" s="178"/>
      <c r="B1993" s="178"/>
      <c r="C1993" s="178"/>
      <c r="D1993" s="178"/>
      <c r="E1993" s="178"/>
      <c r="F1993" s="178"/>
      <c r="G1993" s="178"/>
      <c r="H1993" s="179"/>
      <c r="I1993" s="180"/>
      <c r="J1993" s="178"/>
    </row>
    <row r="1994" spans="1:10" ht="15.75">
      <c r="A1994" s="175"/>
      <c r="B1994" s="175"/>
      <c r="C1994" s="175"/>
      <c r="D1994" s="175"/>
      <c r="E1994" s="175"/>
      <c r="F1994" s="175"/>
      <c r="G1994" s="175"/>
      <c r="H1994" s="176"/>
      <c r="I1994" s="177"/>
      <c r="J1994" s="175"/>
    </row>
    <row r="1995" spans="1:10" ht="15.75">
      <c r="A1995" s="178"/>
      <c r="B1995" s="178"/>
      <c r="C1995" s="178"/>
      <c r="D1995" s="178"/>
      <c r="E1995" s="178"/>
      <c r="F1995" s="178"/>
      <c r="G1995" s="178"/>
      <c r="H1995" s="179"/>
      <c r="I1995" s="180"/>
      <c r="J1995" s="178"/>
    </row>
    <row r="1996" spans="1:10" ht="15.75">
      <c r="A1996" s="175"/>
      <c r="B1996" s="175"/>
      <c r="C1996" s="175"/>
      <c r="D1996" s="175"/>
      <c r="E1996" s="175"/>
      <c r="F1996" s="175"/>
      <c r="G1996" s="175"/>
      <c r="H1996" s="176"/>
      <c r="I1996" s="177"/>
      <c r="J1996" s="175"/>
    </row>
    <row r="1997" spans="1:10" ht="15.75">
      <c r="A1997" s="178"/>
      <c r="B1997" s="178"/>
      <c r="C1997" s="178"/>
      <c r="D1997" s="178"/>
      <c r="E1997" s="178"/>
      <c r="F1997" s="178"/>
      <c r="G1997" s="178"/>
      <c r="H1997" s="179"/>
      <c r="I1997" s="180"/>
      <c r="J1997" s="178"/>
    </row>
    <row r="1998" spans="1:10" ht="15.75">
      <c r="A1998" s="175"/>
      <c r="B1998" s="175"/>
      <c r="C1998" s="175"/>
      <c r="D1998" s="175"/>
      <c r="E1998" s="175"/>
      <c r="F1998" s="175"/>
      <c r="G1998" s="175"/>
      <c r="H1998" s="176"/>
      <c r="I1998" s="177"/>
      <c r="J1998" s="175"/>
    </row>
    <row r="1999" spans="1:10" ht="15.75">
      <c r="A1999" s="178"/>
      <c r="B1999" s="178"/>
      <c r="C1999" s="178"/>
      <c r="D1999" s="178"/>
      <c r="E1999" s="178"/>
      <c r="F1999" s="178"/>
      <c r="G1999" s="178"/>
      <c r="H1999" s="179"/>
      <c r="I1999" s="180"/>
      <c r="J1999" s="178"/>
    </row>
    <row r="2000" spans="1:10" ht="15.75">
      <c r="A2000" s="175"/>
      <c r="B2000" s="175"/>
      <c r="C2000" s="175"/>
      <c r="D2000" s="175"/>
      <c r="E2000" s="175"/>
      <c r="F2000" s="175"/>
      <c r="G2000" s="175"/>
      <c r="H2000" s="176"/>
      <c r="I2000" s="177"/>
      <c r="J2000" s="175"/>
    </row>
    <row r="2001" spans="1:10" ht="15.75">
      <c r="A2001" s="178"/>
      <c r="B2001" s="178"/>
      <c r="C2001" s="178"/>
      <c r="D2001" s="178"/>
      <c r="E2001" s="178"/>
      <c r="F2001" s="178"/>
      <c r="G2001" s="178"/>
      <c r="H2001" s="179"/>
      <c r="I2001" s="180"/>
      <c r="J2001" s="178"/>
    </row>
    <row r="2002" spans="1:10" ht="15.75">
      <c r="A2002" s="175"/>
      <c r="B2002" s="175"/>
      <c r="C2002" s="175"/>
      <c r="D2002" s="175"/>
      <c r="E2002" s="175"/>
      <c r="F2002" s="175"/>
      <c r="G2002" s="175"/>
      <c r="H2002" s="176"/>
      <c r="I2002" s="177"/>
      <c r="J2002" s="175"/>
    </row>
    <row r="2003" spans="1:10" ht="15.75">
      <c r="A2003" s="178"/>
      <c r="B2003" s="178"/>
      <c r="C2003" s="178"/>
      <c r="D2003" s="178"/>
      <c r="E2003" s="178"/>
      <c r="F2003" s="178"/>
      <c r="G2003" s="178"/>
      <c r="H2003" s="179"/>
      <c r="I2003" s="180"/>
      <c r="J2003" s="178"/>
    </row>
    <row r="2004" spans="1:10" ht="15.75">
      <c r="A2004" s="175"/>
      <c r="B2004" s="175"/>
      <c r="C2004" s="175"/>
      <c r="D2004" s="175"/>
      <c r="E2004" s="175"/>
      <c r="F2004" s="175"/>
      <c r="G2004" s="175"/>
      <c r="H2004" s="176"/>
      <c r="I2004" s="177"/>
      <c r="J2004" s="175"/>
    </row>
    <row r="2005" spans="1:10" ht="15.75">
      <c r="A2005" s="178"/>
      <c r="B2005" s="178"/>
      <c r="C2005" s="178"/>
      <c r="D2005" s="178"/>
      <c r="E2005" s="178"/>
      <c r="F2005" s="178"/>
      <c r="G2005" s="178"/>
      <c r="H2005" s="179"/>
      <c r="I2005" s="180"/>
      <c r="J2005" s="178"/>
    </row>
    <row r="2006" spans="1:10" ht="15.75">
      <c r="A2006" s="175"/>
      <c r="B2006" s="175"/>
      <c r="C2006" s="175"/>
      <c r="D2006" s="175"/>
      <c r="E2006" s="175"/>
      <c r="F2006" s="175"/>
      <c r="G2006" s="175"/>
      <c r="H2006" s="176"/>
      <c r="I2006" s="177"/>
      <c r="J2006" s="175"/>
    </row>
    <row r="2007" spans="1:10" ht="15.75">
      <c r="A2007" s="178"/>
      <c r="B2007" s="178"/>
      <c r="C2007" s="178"/>
      <c r="D2007" s="178"/>
      <c r="E2007" s="178"/>
      <c r="F2007" s="178"/>
      <c r="G2007" s="178"/>
      <c r="H2007" s="179"/>
      <c r="I2007" s="180"/>
      <c r="J2007" s="178"/>
    </row>
    <row r="2008" spans="1:10" ht="15.75">
      <c r="A2008" s="175"/>
      <c r="B2008" s="175"/>
      <c r="C2008" s="175"/>
      <c r="D2008" s="175"/>
      <c r="E2008" s="175"/>
      <c r="F2008" s="175"/>
      <c r="G2008" s="175"/>
      <c r="H2008" s="176"/>
      <c r="I2008" s="177"/>
      <c r="J2008" s="175"/>
    </row>
    <row r="2009" spans="1:10" ht="15.75">
      <c r="A2009" s="178"/>
      <c r="B2009" s="178"/>
      <c r="C2009" s="178"/>
      <c r="D2009" s="178"/>
      <c r="E2009" s="178"/>
      <c r="F2009" s="178"/>
      <c r="G2009" s="178"/>
      <c r="H2009" s="179"/>
      <c r="I2009" s="180"/>
      <c r="J2009" s="178"/>
    </row>
    <row r="2010" spans="1:10" ht="15.75">
      <c r="A2010" s="175"/>
      <c r="B2010" s="175"/>
      <c r="C2010" s="175"/>
      <c r="D2010" s="175"/>
      <c r="E2010" s="175"/>
      <c r="F2010" s="175"/>
      <c r="G2010" s="175"/>
      <c r="H2010" s="176"/>
      <c r="I2010" s="177"/>
      <c r="J2010" s="175"/>
    </row>
    <row r="2011" spans="1:10" ht="15.75">
      <c r="A2011" s="178"/>
      <c r="B2011" s="178"/>
      <c r="C2011" s="178"/>
      <c r="D2011" s="178"/>
      <c r="E2011" s="178"/>
      <c r="F2011" s="178"/>
      <c r="G2011" s="178"/>
      <c r="H2011" s="179"/>
      <c r="I2011" s="180"/>
      <c r="J2011" s="178"/>
    </row>
    <row r="2012" spans="1:10" ht="15.75">
      <c r="A2012" s="175"/>
      <c r="B2012" s="175"/>
      <c r="C2012" s="175"/>
      <c r="D2012" s="175"/>
      <c r="E2012" s="175"/>
      <c r="F2012" s="175"/>
      <c r="G2012" s="175"/>
      <c r="H2012" s="176"/>
      <c r="I2012" s="177"/>
      <c r="J2012" s="175"/>
    </row>
    <row r="2013" spans="1:10" ht="15.75">
      <c r="A2013" s="178"/>
      <c r="B2013" s="178"/>
      <c r="C2013" s="178"/>
      <c r="D2013" s="178"/>
      <c r="E2013" s="178"/>
      <c r="F2013" s="178"/>
      <c r="G2013" s="178"/>
      <c r="H2013" s="179"/>
      <c r="I2013" s="180"/>
      <c r="J2013" s="178"/>
    </row>
    <row r="2014" spans="1:10" ht="15.75">
      <c r="A2014" s="175"/>
      <c r="B2014" s="175"/>
      <c r="C2014" s="175"/>
      <c r="D2014" s="175"/>
      <c r="E2014" s="175"/>
      <c r="F2014" s="175"/>
      <c r="G2014" s="175"/>
      <c r="H2014" s="176"/>
      <c r="I2014" s="177"/>
      <c r="J2014" s="175"/>
    </row>
    <row r="2015" spans="1:10" ht="15.75">
      <c r="A2015" s="178"/>
      <c r="B2015" s="178"/>
      <c r="C2015" s="178"/>
      <c r="D2015" s="178"/>
      <c r="E2015" s="178"/>
      <c r="F2015" s="178"/>
      <c r="G2015" s="178"/>
      <c r="H2015" s="179"/>
      <c r="I2015" s="180"/>
      <c r="J2015" s="178"/>
    </row>
    <row r="2016" spans="1:10" ht="15.75">
      <c r="A2016" s="175"/>
      <c r="B2016" s="175"/>
      <c r="C2016" s="175"/>
      <c r="D2016" s="175"/>
      <c r="E2016" s="175"/>
      <c r="F2016" s="175"/>
      <c r="G2016" s="175"/>
      <c r="H2016" s="176"/>
      <c r="I2016" s="177"/>
      <c r="J2016" s="175"/>
    </row>
    <row r="2017" spans="1:10" ht="15.75">
      <c r="A2017" s="178"/>
      <c r="B2017" s="178"/>
      <c r="C2017" s="178"/>
      <c r="D2017" s="178"/>
      <c r="E2017" s="178"/>
      <c r="F2017" s="178"/>
      <c r="G2017" s="178"/>
      <c r="H2017" s="179"/>
      <c r="I2017" s="180"/>
      <c r="J2017" s="178"/>
    </row>
    <row r="2018" spans="1:10" ht="15.75">
      <c r="A2018" s="175"/>
      <c r="B2018" s="175"/>
      <c r="C2018" s="175"/>
      <c r="D2018" s="175"/>
      <c r="E2018" s="175"/>
      <c r="F2018" s="175"/>
      <c r="G2018" s="175"/>
      <c r="H2018" s="176"/>
      <c r="I2018" s="177"/>
      <c r="J2018" s="175"/>
    </row>
    <row r="2019" spans="1:10" ht="15.75">
      <c r="A2019" s="178"/>
      <c r="B2019" s="178"/>
      <c r="C2019" s="178"/>
      <c r="D2019" s="178"/>
      <c r="E2019" s="178"/>
      <c r="F2019" s="178"/>
      <c r="G2019" s="178"/>
      <c r="H2019" s="179"/>
      <c r="I2019" s="180"/>
      <c r="J2019" s="178"/>
    </row>
    <row r="2020" spans="1:10" ht="15.75">
      <c r="A2020" s="175"/>
      <c r="B2020" s="175"/>
      <c r="C2020" s="175"/>
      <c r="D2020" s="175"/>
      <c r="E2020" s="175"/>
      <c r="F2020" s="175"/>
      <c r="G2020" s="175"/>
      <c r="H2020" s="176"/>
      <c r="I2020" s="177"/>
      <c r="J2020" s="175"/>
    </row>
    <row r="2024" spans="1:10">
      <c r="I2024" s="145"/>
    </row>
    <row r="2025" spans="1:10">
      <c r="I2025" s="145"/>
    </row>
    <row r="2026" spans="1:10">
      <c r="I2026" s="145"/>
    </row>
    <row r="2027" spans="1:10">
      <c r="I2027" s="145"/>
    </row>
    <row r="2028" spans="1:10">
      <c r="I2028" s="145"/>
    </row>
    <row r="2029" spans="1:10">
      <c r="I2029" s="145"/>
    </row>
    <row r="2030" spans="1:10">
      <c r="I2030" s="145"/>
    </row>
    <row r="2031" spans="1:10">
      <c r="I2031" s="145"/>
    </row>
    <row r="2032" spans="1:10">
      <c r="I2032" s="145"/>
    </row>
    <row r="2033" spans="9:9">
      <c r="I2033" s="145"/>
    </row>
    <row r="2034" spans="9:9">
      <c r="I2034" s="145"/>
    </row>
    <row r="2035" spans="9:9">
      <c r="I2035" s="145"/>
    </row>
    <row r="2036" spans="9:9">
      <c r="I2036" s="145"/>
    </row>
    <row r="2037" spans="9:9">
      <c r="I2037" s="145"/>
    </row>
    <row r="2038" spans="9:9">
      <c r="I2038" s="145"/>
    </row>
    <row r="2039" spans="9:9">
      <c r="I2039" s="145"/>
    </row>
    <row r="2040" spans="9:9">
      <c r="I2040" s="145"/>
    </row>
    <row r="2041" spans="9:9">
      <c r="I2041" s="145"/>
    </row>
    <row r="2042" spans="9:9">
      <c r="I2042" s="145"/>
    </row>
    <row r="2043" spans="9:9">
      <c r="I2043" s="145"/>
    </row>
    <row r="2044" spans="9:9">
      <c r="I2044" s="145"/>
    </row>
    <row r="2045" spans="9:9">
      <c r="I2045" s="145"/>
    </row>
    <row r="2046" spans="9:9">
      <c r="I2046" s="145"/>
    </row>
    <row r="2047" spans="9:9">
      <c r="I2047" s="145"/>
    </row>
    <row r="2048" spans="9:9">
      <c r="I2048" s="145"/>
    </row>
    <row r="2049" spans="9:9">
      <c r="I2049" s="145"/>
    </row>
    <row r="2050" spans="9:9">
      <c r="I2050" s="145"/>
    </row>
    <row r="2051" spans="9:9">
      <c r="I2051" s="145"/>
    </row>
    <row r="2052" spans="9:9">
      <c r="I2052" s="145"/>
    </row>
    <row r="2053" spans="9:9">
      <c r="I2053" s="145"/>
    </row>
    <row r="2054" spans="9:9">
      <c r="I2054" s="145"/>
    </row>
    <row r="2055" spans="9:9">
      <c r="I2055" s="145"/>
    </row>
    <row r="2056" spans="9:9">
      <c r="I2056" s="145"/>
    </row>
    <row r="2057" spans="9:9">
      <c r="I2057" s="145"/>
    </row>
    <row r="2058" spans="9:9">
      <c r="I2058" s="145"/>
    </row>
    <row r="2059" spans="9:9">
      <c r="I2059" s="145"/>
    </row>
    <row r="2060" spans="9:9">
      <c r="I2060" s="145"/>
    </row>
    <row r="2061" spans="9:9">
      <c r="I2061" s="145"/>
    </row>
    <row r="2062" spans="9:9">
      <c r="I2062" s="145"/>
    </row>
    <row r="2063" spans="9:9">
      <c r="I2063" s="145"/>
    </row>
    <row r="2064" spans="9:9">
      <c r="I2064" s="145"/>
    </row>
    <row r="2065" spans="9:9">
      <c r="I2065" s="145"/>
    </row>
    <row r="2066" spans="9:9">
      <c r="I2066" s="145"/>
    </row>
    <row r="2067" spans="9:9">
      <c r="I2067" s="145"/>
    </row>
    <row r="2068" spans="9:9">
      <c r="I2068" s="145"/>
    </row>
    <row r="2069" spans="9:9">
      <c r="I2069" s="145"/>
    </row>
    <row r="2070" spans="9:9">
      <c r="I2070" s="145"/>
    </row>
    <row r="2071" spans="9:9">
      <c r="I2071" s="145"/>
    </row>
    <row r="2072" spans="9:9">
      <c r="I2072" s="145"/>
    </row>
    <row r="2073" spans="9:9">
      <c r="I2073" s="145"/>
    </row>
    <row r="2074" spans="9:9">
      <c r="I2074" s="145"/>
    </row>
    <row r="2075" spans="9:9">
      <c r="I2075" s="145"/>
    </row>
    <row r="2076" spans="9:9">
      <c r="I2076" s="145"/>
    </row>
    <row r="2077" spans="9:9">
      <c r="I2077" s="145"/>
    </row>
    <row r="2078" spans="9:9">
      <c r="I2078" s="145"/>
    </row>
    <row r="2079" spans="9:9">
      <c r="I2079" s="145"/>
    </row>
    <row r="2080" spans="9:9">
      <c r="I2080" s="145"/>
    </row>
    <row r="2081" spans="9:9">
      <c r="I2081" s="145"/>
    </row>
    <row r="2082" spans="9:9">
      <c r="I2082" s="145"/>
    </row>
    <row r="2083" spans="9:9">
      <c r="I2083" s="145"/>
    </row>
    <row r="2084" spans="9:9">
      <c r="I2084" s="145"/>
    </row>
    <row r="2085" spans="9:9">
      <c r="I2085" s="145"/>
    </row>
    <row r="2086" spans="9:9">
      <c r="I2086" s="145"/>
    </row>
    <row r="2087" spans="9:9">
      <c r="I2087" s="145"/>
    </row>
    <row r="2088" spans="9:9">
      <c r="I2088" s="145"/>
    </row>
    <row r="2089" spans="9:9">
      <c r="I2089" s="145"/>
    </row>
    <row r="2090" spans="9:9">
      <c r="I2090" s="145"/>
    </row>
    <row r="2091" spans="9:9">
      <c r="I2091" s="145"/>
    </row>
    <row r="2092" spans="9:9">
      <c r="I2092" s="145"/>
    </row>
    <row r="2093" spans="9:9">
      <c r="I2093" s="145"/>
    </row>
    <row r="2094" spans="9:9">
      <c r="I2094" s="145"/>
    </row>
    <row r="2095" spans="9:9">
      <c r="I2095" s="145"/>
    </row>
    <row r="2096" spans="9:9">
      <c r="I2096" s="145"/>
    </row>
    <row r="2097" spans="9:9">
      <c r="I2097" s="145"/>
    </row>
    <row r="2098" spans="9:9">
      <c r="I2098" s="145"/>
    </row>
    <row r="2099" spans="9:9">
      <c r="I2099" s="145"/>
    </row>
    <row r="2100" spans="9:9">
      <c r="I2100" s="145"/>
    </row>
    <row r="2101" spans="9:9">
      <c r="I2101" s="145"/>
    </row>
    <row r="2102" spans="9:9">
      <c r="I2102" s="145"/>
    </row>
    <row r="2103" spans="9:9">
      <c r="I2103" s="145"/>
    </row>
    <row r="2104" spans="9:9">
      <c r="I2104" s="145"/>
    </row>
    <row r="2105" spans="9:9">
      <c r="I2105" s="145"/>
    </row>
    <row r="2106" spans="9:9">
      <c r="I2106" s="145"/>
    </row>
    <row r="2107" spans="9:9">
      <c r="I2107" s="145"/>
    </row>
    <row r="2108" spans="9:9">
      <c r="I2108" s="145"/>
    </row>
    <row r="2109" spans="9:9">
      <c r="I2109" s="145"/>
    </row>
    <row r="2110" spans="9:9">
      <c r="I2110" s="145"/>
    </row>
    <row r="2111" spans="9:9">
      <c r="I2111" s="145"/>
    </row>
    <row r="2112" spans="9:9">
      <c r="I2112" s="145"/>
    </row>
    <row r="2113" spans="9:9">
      <c r="I2113" s="145"/>
    </row>
    <row r="2114" spans="9:9">
      <c r="I2114" s="145"/>
    </row>
    <row r="2115" spans="9:9">
      <c r="I2115" s="145"/>
    </row>
    <row r="2116" spans="9:9">
      <c r="I2116" s="145"/>
    </row>
    <row r="2117" spans="9:9">
      <c r="I2117" s="145"/>
    </row>
    <row r="2118" spans="9:9">
      <c r="I2118" s="145"/>
    </row>
    <row r="2119" spans="9:9">
      <c r="I2119" s="145"/>
    </row>
    <row r="2120" spans="9:9">
      <c r="I2120" s="145"/>
    </row>
    <row r="2121" spans="9:9">
      <c r="I2121" s="145"/>
    </row>
    <row r="2122" spans="9:9">
      <c r="I2122" s="145"/>
    </row>
    <row r="2123" spans="9:9">
      <c r="I2123" s="145"/>
    </row>
    <row r="2124" spans="9:9">
      <c r="I2124" s="145"/>
    </row>
    <row r="2125" spans="9:9">
      <c r="I2125" s="145"/>
    </row>
    <row r="2126" spans="9:9">
      <c r="I2126" s="145"/>
    </row>
    <row r="2127" spans="9:9">
      <c r="I2127" s="145"/>
    </row>
    <row r="2128" spans="9:9">
      <c r="I2128" s="145"/>
    </row>
    <row r="2129" spans="9:9">
      <c r="I2129" s="145"/>
    </row>
    <row r="2130" spans="9:9">
      <c r="I2130" s="145"/>
    </row>
    <row r="2131" spans="9:9">
      <c r="I2131" s="145"/>
    </row>
    <row r="2132" spans="9:9">
      <c r="I2132" s="145"/>
    </row>
    <row r="2133" spans="9:9">
      <c r="I2133" s="145"/>
    </row>
    <row r="2134" spans="9:9">
      <c r="I2134" s="145"/>
    </row>
    <row r="2135" spans="9:9">
      <c r="I2135" s="145"/>
    </row>
    <row r="2136" spans="9:9">
      <c r="I2136" s="145"/>
    </row>
    <row r="2137" spans="9:9">
      <c r="I2137" s="145"/>
    </row>
    <row r="2138" spans="9:9">
      <c r="I2138" s="145"/>
    </row>
    <row r="2139" spans="9:9">
      <c r="I2139" s="145"/>
    </row>
    <row r="2140" spans="9:9">
      <c r="I2140" s="145"/>
    </row>
    <row r="2141" spans="9:9">
      <c r="I2141" s="145"/>
    </row>
    <row r="2142" spans="9:9">
      <c r="I2142" s="145"/>
    </row>
    <row r="2143" spans="9:9">
      <c r="I2143" s="145"/>
    </row>
    <row r="2144" spans="9:9">
      <c r="I2144" s="145"/>
    </row>
    <row r="2145" spans="9:9">
      <c r="I2145" s="145"/>
    </row>
    <row r="2146" spans="9:9">
      <c r="I2146" s="145"/>
    </row>
    <row r="2151" spans="9:9">
      <c r="I2151" s="145"/>
    </row>
    <row r="2152" spans="9:9">
      <c r="I2152" s="145"/>
    </row>
    <row r="2153" spans="9:9">
      <c r="I2153" s="145"/>
    </row>
    <row r="2154" spans="9:9">
      <c r="I2154" s="145"/>
    </row>
    <row r="2155" spans="9:9">
      <c r="I2155" s="145"/>
    </row>
    <row r="2156" spans="9:9">
      <c r="I2156" s="145"/>
    </row>
    <row r="2157" spans="9:9">
      <c r="I2157" s="145"/>
    </row>
    <row r="2158" spans="9:9">
      <c r="I2158" s="145"/>
    </row>
    <row r="2159" spans="9:9">
      <c r="I2159" s="145"/>
    </row>
    <row r="2160" spans="9:9">
      <c r="I2160" s="145"/>
    </row>
    <row r="2161" spans="9:9">
      <c r="I2161" s="145"/>
    </row>
    <row r="2162" spans="9:9">
      <c r="I2162" s="145"/>
    </row>
    <row r="2163" spans="9:9">
      <c r="I2163" s="145"/>
    </row>
    <row r="2164" spans="9:9">
      <c r="I2164" s="145"/>
    </row>
    <row r="2165" spans="9:9">
      <c r="I2165" s="145"/>
    </row>
    <row r="2166" spans="9:9">
      <c r="I2166" s="145"/>
    </row>
    <row r="2167" spans="9:9">
      <c r="I2167" s="145"/>
    </row>
    <row r="2168" spans="9:9">
      <c r="I2168" s="145"/>
    </row>
    <row r="2169" spans="9:9">
      <c r="I2169" s="145"/>
    </row>
    <row r="2170" spans="9:9">
      <c r="I2170" s="145"/>
    </row>
    <row r="2171" spans="9:9">
      <c r="I2171" s="145"/>
    </row>
    <row r="2172" spans="9:9">
      <c r="I2172" s="145"/>
    </row>
    <row r="2173" spans="9:9">
      <c r="I2173" s="145"/>
    </row>
    <row r="2174" spans="9:9">
      <c r="I2174" s="145"/>
    </row>
    <row r="2175" spans="9:9">
      <c r="I2175" s="145"/>
    </row>
    <row r="2176" spans="9:9">
      <c r="I2176" s="145"/>
    </row>
    <row r="2177" spans="9:9">
      <c r="I2177" s="145"/>
    </row>
    <row r="2178" spans="9:9">
      <c r="I2178" s="145"/>
    </row>
    <row r="2179" spans="9:9">
      <c r="I2179" s="145"/>
    </row>
    <row r="2180" spans="9:9">
      <c r="I2180" s="145"/>
    </row>
    <row r="2181" spans="9:9">
      <c r="I2181" s="145"/>
    </row>
    <row r="2182" spans="9:9">
      <c r="I2182" s="145"/>
    </row>
    <row r="2183" spans="9:9">
      <c r="I2183" s="145"/>
    </row>
    <row r="2184" spans="9:9">
      <c r="I2184" s="145"/>
    </row>
    <row r="2185" spans="9:9">
      <c r="I2185" s="145"/>
    </row>
    <row r="2186" spans="9:9">
      <c r="I2186" s="145"/>
    </row>
    <row r="2187" spans="9:9">
      <c r="I2187" s="145"/>
    </row>
    <row r="2188" spans="9:9">
      <c r="I2188" s="145"/>
    </row>
    <row r="2189" spans="9:9">
      <c r="I2189" s="145"/>
    </row>
    <row r="2190" spans="9:9">
      <c r="I2190" s="145"/>
    </row>
    <row r="2191" spans="9:9">
      <c r="I2191" s="145"/>
    </row>
    <row r="2192" spans="9:9">
      <c r="I2192" s="145"/>
    </row>
    <row r="2193" spans="9:9">
      <c r="I2193" s="145"/>
    </row>
    <row r="2194" spans="9:9">
      <c r="I2194" s="145"/>
    </row>
    <row r="2195" spans="9:9">
      <c r="I2195" s="145"/>
    </row>
    <row r="2196" spans="9:9">
      <c r="I2196" s="145"/>
    </row>
    <row r="2197" spans="9:9">
      <c r="I2197" s="145"/>
    </row>
    <row r="2198" spans="9:9">
      <c r="I2198" s="145"/>
    </row>
    <row r="2199" spans="9:9">
      <c r="I2199" s="145"/>
    </row>
    <row r="2200" spans="9:9">
      <c r="I2200" s="145"/>
    </row>
    <row r="2201" spans="9:9">
      <c r="I2201" s="145"/>
    </row>
    <row r="2202" spans="9:9">
      <c r="I2202" s="145"/>
    </row>
    <row r="2203" spans="9:9">
      <c r="I2203" s="145"/>
    </row>
    <row r="2204" spans="9:9">
      <c r="I2204" s="145"/>
    </row>
    <row r="2205" spans="9:9">
      <c r="I2205" s="145"/>
    </row>
    <row r="2206" spans="9:9">
      <c r="I2206" s="145"/>
    </row>
    <row r="2207" spans="9:9">
      <c r="I2207" s="145"/>
    </row>
    <row r="2208" spans="9:9">
      <c r="I2208" s="145"/>
    </row>
    <row r="2209" spans="9:9">
      <c r="I2209" s="145"/>
    </row>
    <row r="2210" spans="9:9">
      <c r="I2210" s="145"/>
    </row>
    <row r="2211" spans="9:9">
      <c r="I2211" s="145"/>
    </row>
    <row r="2212" spans="9:9">
      <c r="I2212" s="145"/>
    </row>
    <row r="2213" spans="9:9">
      <c r="I2213" s="145"/>
    </row>
    <row r="2214" spans="9:9">
      <c r="I2214" s="145"/>
    </row>
    <row r="2215" spans="9:9">
      <c r="I2215" s="145"/>
    </row>
    <row r="2216" spans="9:9">
      <c r="I2216" s="145"/>
    </row>
    <row r="2217" spans="9:9">
      <c r="I2217" s="145"/>
    </row>
    <row r="2218" spans="9:9">
      <c r="I2218" s="145"/>
    </row>
    <row r="2219" spans="9:9">
      <c r="I2219" s="145"/>
    </row>
    <row r="2220" spans="9:9">
      <c r="I2220" s="145"/>
    </row>
    <row r="2221" spans="9:9">
      <c r="I2221" s="145"/>
    </row>
    <row r="2222" spans="9:9">
      <c r="I2222" s="145"/>
    </row>
    <row r="2223" spans="9:9">
      <c r="I2223" s="145"/>
    </row>
    <row r="2224" spans="9:9">
      <c r="I2224" s="145"/>
    </row>
    <row r="2225" spans="9:9">
      <c r="I2225" s="145"/>
    </row>
    <row r="2226" spans="9:9">
      <c r="I2226" s="145"/>
    </row>
    <row r="2227" spans="9:9">
      <c r="I2227" s="145"/>
    </row>
    <row r="2228" spans="9:9">
      <c r="I2228" s="145"/>
    </row>
    <row r="2229" spans="9:9">
      <c r="I2229" s="145"/>
    </row>
    <row r="2230" spans="9:9">
      <c r="I2230" s="145"/>
    </row>
    <row r="2231" spans="9:9">
      <c r="I2231" s="145"/>
    </row>
    <row r="2232" spans="9:9">
      <c r="I2232" s="145"/>
    </row>
    <row r="2233" spans="9:9">
      <c r="I2233" s="145"/>
    </row>
    <row r="2234" spans="9:9">
      <c r="I2234" s="145"/>
    </row>
    <row r="2235" spans="9:9">
      <c r="I2235" s="145"/>
    </row>
    <row r="2236" spans="9:9">
      <c r="I2236" s="145"/>
    </row>
    <row r="2237" spans="9:9">
      <c r="I2237" s="145"/>
    </row>
    <row r="2238" spans="9:9">
      <c r="I2238" s="145"/>
    </row>
    <row r="2239" spans="9:9">
      <c r="I2239" s="145"/>
    </row>
    <row r="2240" spans="9:9">
      <c r="I2240" s="145"/>
    </row>
    <row r="2241" spans="9:9">
      <c r="I2241" s="145"/>
    </row>
    <row r="2242" spans="9:9">
      <c r="I2242" s="145"/>
    </row>
    <row r="2243" spans="9:9">
      <c r="I2243" s="145"/>
    </row>
    <row r="2244" spans="9:9">
      <c r="I2244" s="145"/>
    </row>
    <row r="2245" spans="9:9">
      <c r="I2245" s="145"/>
    </row>
    <row r="2246" spans="9:9">
      <c r="I2246" s="145"/>
    </row>
    <row r="2247" spans="9:9">
      <c r="I2247" s="145"/>
    </row>
    <row r="2248" spans="9:9">
      <c r="I2248" s="145"/>
    </row>
    <row r="2249" spans="9:9">
      <c r="I2249" s="145"/>
    </row>
    <row r="2250" spans="9:9">
      <c r="I2250" s="145"/>
    </row>
    <row r="2251" spans="9:9">
      <c r="I2251" s="145"/>
    </row>
    <row r="2252" spans="9:9">
      <c r="I2252" s="145"/>
    </row>
    <row r="2253" spans="9:9">
      <c r="I2253" s="145"/>
    </row>
    <row r="2254" spans="9:9">
      <c r="I2254" s="145"/>
    </row>
    <row r="2255" spans="9:9">
      <c r="I2255" s="145"/>
    </row>
    <row r="2256" spans="9:9">
      <c r="I2256" s="145"/>
    </row>
    <row r="2257" spans="9:9">
      <c r="I2257" s="145"/>
    </row>
    <row r="2258" spans="9:9">
      <c r="I2258" s="145"/>
    </row>
    <row r="2259" spans="9:9">
      <c r="I2259" s="145"/>
    </row>
    <row r="2260" spans="9:9">
      <c r="I2260" s="145"/>
    </row>
    <row r="2261" spans="9:9">
      <c r="I2261" s="145"/>
    </row>
    <row r="2262" spans="9:9">
      <c r="I2262" s="145"/>
    </row>
    <row r="2263" spans="9:9">
      <c r="I2263" s="145"/>
    </row>
    <row r="2264" spans="9:9">
      <c r="I2264" s="145"/>
    </row>
    <row r="2265" spans="9:9">
      <c r="I2265" s="145"/>
    </row>
    <row r="2266" spans="9:9">
      <c r="I2266" s="145"/>
    </row>
    <row r="2267" spans="9:9">
      <c r="I2267" s="145"/>
    </row>
    <row r="2268" spans="9:9">
      <c r="I2268" s="145"/>
    </row>
    <row r="2269" spans="9:9">
      <c r="I2269" s="145"/>
    </row>
    <row r="2270" spans="9:9">
      <c r="I2270" s="145"/>
    </row>
    <row r="2271" spans="9:9">
      <c r="I2271" s="145"/>
    </row>
    <row r="2272" spans="9:9">
      <c r="I2272" s="145"/>
    </row>
    <row r="2273" spans="9:9">
      <c r="I2273" s="145"/>
    </row>
    <row r="2278" spans="9:9">
      <c r="I2278" s="145"/>
    </row>
    <row r="2279" spans="9:9">
      <c r="I2279" s="145"/>
    </row>
    <row r="2280" spans="9:9">
      <c r="I2280" s="145"/>
    </row>
    <row r="2281" spans="9:9">
      <c r="I2281" s="145"/>
    </row>
    <row r="2282" spans="9:9">
      <c r="I2282" s="145"/>
    </row>
    <row r="2283" spans="9:9">
      <c r="I2283" s="145"/>
    </row>
    <row r="2284" spans="9:9">
      <c r="I2284" s="145"/>
    </row>
    <row r="2285" spans="9:9">
      <c r="I2285" s="145"/>
    </row>
    <row r="2286" spans="9:9">
      <c r="I2286" s="145"/>
    </row>
    <row r="2287" spans="9:9">
      <c r="I2287" s="145"/>
    </row>
    <row r="2288" spans="9:9">
      <c r="I2288" s="145"/>
    </row>
    <row r="2289" spans="9:9">
      <c r="I2289" s="145"/>
    </row>
    <row r="2290" spans="9:9">
      <c r="I2290" s="145"/>
    </row>
    <row r="2291" spans="9:9">
      <c r="I2291" s="145"/>
    </row>
    <row r="2292" spans="9:9">
      <c r="I2292" s="145"/>
    </row>
    <row r="2293" spans="9:9">
      <c r="I2293" s="145"/>
    </row>
    <row r="2294" spans="9:9">
      <c r="I2294" s="145"/>
    </row>
    <row r="2295" spans="9:9">
      <c r="I2295" s="145"/>
    </row>
    <row r="2296" spans="9:9">
      <c r="I2296" s="145"/>
    </row>
    <row r="2297" spans="9:9">
      <c r="I2297" s="145"/>
    </row>
    <row r="2298" spans="9:9">
      <c r="I2298" s="145"/>
    </row>
    <row r="2299" spans="9:9">
      <c r="I2299" s="145"/>
    </row>
    <row r="2300" spans="9:9">
      <c r="I2300" s="145"/>
    </row>
    <row r="2301" spans="9:9">
      <c r="I2301" s="145"/>
    </row>
    <row r="2302" spans="9:9">
      <c r="I2302" s="145"/>
    </row>
    <row r="2303" spans="9:9">
      <c r="I2303" s="145"/>
    </row>
    <row r="2304" spans="9:9">
      <c r="I2304" s="145"/>
    </row>
    <row r="2305" spans="9:9">
      <c r="I2305" s="145"/>
    </row>
    <row r="2306" spans="9:9">
      <c r="I2306" s="145"/>
    </row>
    <row r="2307" spans="9:9">
      <c r="I2307" s="145"/>
    </row>
    <row r="2308" spans="9:9">
      <c r="I2308" s="145"/>
    </row>
    <row r="2309" spans="9:9">
      <c r="I2309" s="145"/>
    </row>
    <row r="2310" spans="9:9">
      <c r="I2310" s="145"/>
    </row>
    <row r="2311" spans="9:9">
      <c r="I2311" s="145"/>
    </row>
    <row r="2312" spans="9:9">
      <c r="I2312" s="145"/>
    </row>
    <row r="2313" spans="9:9">
      <c r="I2313" s="145"/>
    </row>
    <row r="2314" spans="9:9">
      <c r="I2314" s="145"/>
    </row>
    <row r="2315" spans="9:9">
      <c r="I2315" s="145"/>
    </row>
    <row r="2316" spans="9:9">
      <c r="I2316" s="145"/>
    </row>
    <row r="2317" spans="9:9">
      <c r="I2317" s="145"/>
    </row>
    <row r="2318" spans="9:9">
      <c r="I2318" s="145"/>
    </row>
    <row r="2319" spans="9:9">
      <c r="I2319" s="145"/>
    </row>
    <row r="2320" spans="9:9">
      <c r="I2320" s="145"/>
    </row>
    <row r="2321" spans="9:9">
      <c r="I2321" s="145"/>
    </row>
    <row r="2322" spans="9:9">
      <c r="I2322" s="145"/>
    </row>
    <row r="2323" spans="9:9">
      <c r="I2323" s="145"/>
    </row>
    <row r="2324" spans="9:9">
      <c r="I2324" s="145"/>
    </row>
    <row r="2325" spans="9:9">
      <c r="I2325" s="145"/>
    </row>
    <row r="2326" spans="9:9">
      <c r="I2326" s="145"/>
    </row>
    <row r="2327" spans="9:9">
      <c r="I2327" s="145"/>
    </row>
    <row r="2328" spans="9:9">
      <c r="I2328" s="145"/>
    </row>
    <row r="2329" spans="9:9">
      <c r="I2329" s="145"/>
    </row>
    <row r="2330" spans="9:9">
      <c r="I2330" s="145"/>
    </row>
    <row r="2331" spans="9:9">
      <c r="I2331" s="145"/>
    </row>
    <row r="2332" spans="9:9">
      <c r="I2332" s="145"/>
    </row>
    <row r="2333" spans="9:9">
      <c r="I2333" s="145"/>
    </row>
    <row r="2334" spans="9:9">
      <c r="I2334" s="145"/>
    </row>
    <row r="2335" spans="9:9">
      <c r="I2335" s="145"/>
    </row>
    <row r="2336" spans="9:9">
      <c r="I2336" s="145"/>
    </row>
    <row r="2337" spans="9:9">
      <c r="I2337" s="145"/>
    </row>
    <row r="2338" spans="9:9">
      <c r="I2338" s="145"/>
    </row>
    <row r="2339" spans="9:9">
      <c r="I2339" s="145"/>
    </row>
    <row r="2340" spans="9:9">
      <c r="I2340" s="145"/>
    </row>
    <row r="2341" spans="9:9">
      <c r="I2341" s="145"/>
    </row>
    <row r="2342" spans="9:9">
      <c r="I2342" s="145"/>
    </row>
    <row r="2343" spans="9:9">
      <c r="I2343" s="145"/>
    </row>
    <row r="2344" spans="9:9">
      <c r="I2344" s="145"/>
    </row>
    <row r="2345" spans="9:9">
      <c r="I2345" s="145"/>
    </row>
    <row r="2346" spans="9:9">
      <c r="I2346" s="145"/>
    </row>
    <row r="2347" spans="9:9">
      <c r="I2347" s="145"/>
    </row>
    <row r="2348" spans="9:9">
      <c r="I2348" s="145"/>
    </row>
    <row r="2349" spans="9:9">
      <c r="I2349" s="145"/>
    </row>
    <row r="2350" spans="9:9">
      <c r="I2350" s="145"/>
    </row>
    <row r="2351" spans="9:9">
      <c r="I2351" s="145"/>
    </row>
    <row r="2352" spans="9:9">
      <c r="I2352" s="145"/>
    </row>
    <row r="2353" spans="9:9">
      <c r="I2353" s="145"/>
    </row>
    <row r="2354" spans="9:9">
      <c r="I2354" s="145"/>
    </row>
    <row r="2355" spans="9:9">
      <c r="I2355" s="145"/>
    </row>
    <row r="2356" spans="9:9">
      <c r="I2356" s="145"/>
    </row>
    <row r="2357" spans="9:9">
      <c r="I2357" s="145"/>
    </row>
    <row r="2358" spans="9:9">
      <c r="I2358" s="145"/>
    </row>
    <row r="2359" spans="9:9">
      <c r="I2359" s="145"/>
    </row>
    <row r="2360" spans="9:9">
      <c r="I2360" s="145"/>
    </row>
    <row r="2361" spans="9:9">
      <c r="I2361" s="145"/>
    </row>
    <row r="2362" spans="9:9">
      <c r="I2362" s="145"/>
    </row>
    <row r="2363" spans="9:9">
      <c r="I2363" s="145"/>
    </row>
    <row r="2364" spans="9:9">
      <c r="I2364" s="145"/>
    </row>
    <row r="2365" spans="9:9">
      <c r="I2365" s="145"/>
    </row>
    <row r="2366" spans="9:9">
      <c r="I2366" s="145"/>
    </row>
    <row r="2367" spans="9:9">
      <c r="I2367" s="145"/>
    </row>
    <row r="2368" spans="9:9">
      <c r="I2368" s="145"/>
    </row>
    <row r="2369" spans="9:9">
      <c r="I2369" s="145"/>
    </row>
    <row r="2370" spans="9:9">
      <c r="I2370" s="145"/>
    </row>
    <row r="2371" spans="9:9">
      <c r="I2371" s="145"/>
    </row>
    <row r="2372" spans="9:9">
      <c r="I2372" s="145"/>
    </row>
    <row r="2373" spans="9:9">
      <c r="I2373" s="145"/>
    </row>
    <row r="2374" spans="9:9">
      <c r="I2374" s="145"/>
    </row>
    <row r="2375" spans="9:9">
      <c r="I2375" s="145"/>
    </row>
    <row r="2376" spans="9:9">
      <c r="I2376" s="145"/>
    </row>
    <row r="2377" spans="9:9">
      <c r="I2377" s="145"/>
    </row>
    <row r="2378" spans="9:9">
      <c r="I2378" s="145"/>
    </row>
    <row r="2379" spans="9:9">
      <c r="I2379" s="145"/>
    </row>
    <row r="2380" spans="9:9">
      <c r="I2380" s="145"/>
    </row>
    <row r="2381" spans="9:9">
      <c r="I2381" s="145"/>
    </row>
    <row r="2382" spans="9:9">
      <c r="I2382" s="145"/>
    </row>
    <row r="2383" spans="9:9">
      <c r="I2383" s="145"/>
    </row>
    <row r="2384" spans="9:9">
      <c r="I2384" s="145"/>
    </row>
    <row r="2385" spans="9:9">
      <c r="I2385" s="145"/>
    </row>
    <row r="2386" spans="9:9">
      <c r="I2386" s="145"/>
    </row>
    <row r="2387" spans="9:9">
      <c r="I2387" s="145"/>
    </row>
    <row r="2388" spans="9:9">
      <c r="I2388" s="145"/>
    </row>
    <row r="2389" spans="9:9">
      <c r="I2389" s="145"/>
    </row>
    <row r="2390" spans="9:9">
      <c r="I2390" s="145"/>
    </row>
    <row r="2391" spans="9:9">
      <c r="I2391" s="145"/>
    </row>
    <row r="2392" spans="9:9">
      <c r="I2392" s="145"/>
    </row>
    <row r="2393" spans="9:9">
      <c r="I2393" s="145"/>
    </row>
    <row r="2394" spans="9:9">
      <c r="I2394" s="145"/>
    </row>
    <row r="2395" spans="9:9">
      <c r="I2395" s="145"/>
    </row>
    <row r="2396" spans="9:9">
      <c r="I2396" s="145"/>
    </row>
    <row r="2397" spans="9:9">
      <c r="I2397" s="145"/>
    </row>
    <row r="2398" spans="9:9">
      <c r="I2398" s="145"/>
    </row>
    <row r="2399" spans="9:9">
      <c r="I2399" s="145"/>
    </row>
    <row r="2400" spans="9:9">
      <c r="I2400" s="145"/>
    </row>
    <row r="2404" spans="9:9">
      <c r="I2404" s="145"/>
    </row>
    <row r="2405" spans="9:9">
      <c r="I2405" s="145"/>
    </row>
    <row r="2406" spans="9:9">
      <c r="I2406" s="145"/>
    </row>
    <row r="2407" spans="9:9">
      <c r="I2407" s="145"/>
    </row>
    <row r="2408" spans="9:9">
      <c r="I2408" s="145"/>
    </row>
    <row r="2409" spans="9:9">
      <c r="I2409" s="145"/>
    </row>
    <row r="2410" spans="9:9">
      <c r="I2410" s="145"/>
    </row>
    <row r="2411" spans="9:9">
      <c r="I2411" s="145"/>
    </row>
    <row r="2412" spans="9:9">
      <c r="I2412" s="145"/>
    </row>
    <row r="2413" spans="9:9">
      <c r="I2413" s="145"/>
    </row>
    <row r="2414" spans="9:9">
      <c r="I2414" s="145"/>
    </row>
    <row r="2415" spans="9:9">
      <c r="I2415" s="145"/>
    </row>
    <row r="2416" spans="9:9">
      <c r="I2416" s="145"/>
    </row>
    <row r="2417" spans="9:9">
      <c r="I2417" s="145"/>
    </row>
    <row r="2418" spans="9:9">
      <c r="I2418" s="145"/>
    </row>
    <row r="2419" spans="9:9">
      <c r="I2419" s="145"/>
    </row>
    <row r="2420" spans="9:9">
      <c r="I2420" s="145"/>
    </row>
    <row r="2421" spans="9:9">
      <c r="I2421" s="145"/>
    </row>
    <row r="2422" spans="9:9">
      <c r="I2422" s="145"/>
    </row>
    <row r="2423" spans="9:9">
      <c r="I2423" s="145"/>
    </row>
    <row r="2424" spans="9:9">
      <c r="I2424" s="145"/>
    </row>
    <row r="2425" spans="9:9">
      <c r="I2425" s="145"/>
    </row>
    <row r="2426" spans="9:9">
      <c r="I2426" s="145"/>
    </row>
    <row r="2427" spans="9:9">
      <c r="I2427" s="145"/>
    </row>
    <row r="2428" spans="9:9">
      <c r="I2428" s="145"/>
    </row>
    <row r="2429" spans="9:9">
      <c r="I2429" s="145"/>
    </row>
    <row r="2430" spans="9:9">
      <c r="I2430" s="145"/>
    </row>
    <row r="2431" spans="9:9">
      <c r="I2431" s="145"/>
    </row>
    <row r="2432" spans="9:9">
      <c r="I2432" s="145"/>
    </row>
    <row r="2433" spans="9:9">
      <c r="I2433" s="145"/>
    </row>
    <row r="2434" spans="9:9">
      <c r="I2434" s="145"/>
    </row>
    <row r="2435" spans="9:9">
      <c r="I2435" s="145"/>
    </row>
    <row r="2436" spans="9:9">
      <c r="I2436" s="145"/>
    </row>
    <row r="2437" spans="9:9">
      <c r="I2437" s="145"/>
    </row>
    <row r="2438" spans="9:9">
      <c r="I2438" s="145"/>
    </row>
    <row r="2439" spans="9:9">
      <c r="I2439" s="145"/>
    </row>
    <row r="2440" spans="9:9">
      <c r="I2440" s="145"/>
    </row>
    <row r="2441" spans="9:9">
      <c r="I2441" s="145"/>
    </row>
    <row r="2442" spans="9:9">
      <c r="I2442" s="145"/>
    </row>
    <row r="2443" spans="9:9">
      <c r="I2443" s="145"/>
    </row>
    <row r="2444" spans="9:9">
      <c r="I2444" s="145"/>
    </row>
    <row r="2445" spans="9:9">
      <c r="I2445" s="145"/>
    </row>
    <row r="2446" spans="9:9">
      <c r="I2446" s="145"/>
    </row>
    <row r="2447" spans="9:9">
      <c r="I2447" s="145"/>
    </row>
    <row r="2448" spans="9:9">
      <c r="I2448" s="145"/>
    </row>
    <row r="2449" spans="9:9">
      <c r="I2449" s="145"/>
    </row>
    <row r="2450" spans="9:9">
      <c r="I2450" s="145"/>
    </row>
    <row r="2451" spans="9:9">
      <c r="I2451" s="145"/>
    </row>
    <row r="2452" spans="9:9">
      <c r="I2452" s="145"/>
    </row>
    <row r="2453" spans="9:9">
      <c r="I2453" s="145"/>
    </row>
    <row r="2454" spans="9:9">
      <c r="I2454" s="145"/>
    </row>
    <row r="2455" spans="9:9">
      <c r="I2455" s="145"/>
    </row>
    <row r="2456" spans="9:9">
      <c r="I2456" s="145"/>
    </row>
    <row r="2457" spans="9:9">
      <c r="I2457" s="145"/>
    </row>
    <row r="2458" spans="9:9">
      <c r="I2458" s="145"/>
    </row>
    <row r="2459" spans="9:9">
      <c r="I2459" s="145"/>
    </row>
    <row r="2460" spans="9:9">
      <c r="I2460" s="145"/>
    </row>
    <row r="2461" spans="9:9">
      <c r="I2461" s="145"/>
    </row>
    <row r="2462" spans="9:9">
      <c r="I2462" s="145"/>
    </row>
    <row r="2463" spans="9:9">
      <c r="I2463" s="145"/>
    </row>
    <row r="2464" spans="9:9">
      <c r="I2464" s="145"/>
    </row>
    <row r="2465" spans="9:9">
      <c r="I2465" s="145"/>
    </row>
    <row r="2466" spans="9:9">
      <c r="I2466" s="145"/>
    </row>
    <row r="2467" spans="9:9">
      <c r="I2467" s="145"/>
    </row>
    <row r="2468" spans="9:9">
      <c r="I2468" s="145"/>
    </row>
    <row r="2469" spans="9:9">
      <c r="I2469" s="145"/>
    </row>
    <row r="2470" spans="9:9">
      <c r="I2470" s="145"/>
    </row>
    <row r="2471" spans="9:9">
      <c r="I2471" s="145"/>
    </row>
    <row r="2472" spans="9:9">
      <c r="I2472" s="145"/>
    </row>
    <row r="2473" spans="9:9">
      <c r="I2473" s="145"/>
    </row>
    <row r="2474" spans="9:9">
      <c r="I2474" s="145"/>
    </row>
    <row r="2475" spans="9:9">
      <c r="I2475" s="145"/>
    </row>
    <row r="2476" spans="9:9">
      <c r="I2476" s="145"/>
    </row>
    <row r="2477" spans="9:9">
      <c r="I2477" s="145"/>
    </row>
    <row r="2478" spans="9:9">
      <c r="I2478" s="145"/>
    </row>
    <row r="2479" spans="9:9">
      <c r="I2479" s="145"/>
    </row>
    <row r="2480" spans="9:9">
      <c r="I2480" s="145"/>
    </row>
    <row r="2481" spans="9:9">
      <c r="I2481" s="145"/>
    </row>
    <row r="2482" spans="9:9">
      <c r="I2482" s="145"/>
    </row>
    <row r="2483" spans="9:9">
      <c r="I2483" s="145"/>
    </row>
    <row r="2484" spans="9:9">
      <c r="I2484" s="145"/>
    </row>
    <row r="2485" spans="9:9">
      <c r="I2485" s="145"/>
    </row>
    <row r="2486" spans="9:9">
      <c r="I2486" s="145"/>
    </row>
    <row r="2487" spans="9:9">
      <c r="I2487" s="145"/>
    </row>
    <row r="2488" spans="9:9">
      <c r="I2488" s="145"/>
    </row>
    <row r="2489" spans="9:9">
      <c r="I2489" s="145"/>
    </row>
    <row r="2490" spans="9:9">
      <c r="I2490" s="145"/>
    </row>
    <row r="2491" spans="9:9">
      <c r="I2491" s="145"/>
    </row>
    <row r="2492" spans="9:9">
      <c r="I2492" s="145"/>
    </row>
    <row r="2493" spans="9:9">
      <c r="I2493" s="145"/>
    </row>
    <row r="2494" spans="9:9">
      <c r="I2494" s="145"/>
    </row>
    <row r="2495" spans="9:9">
      <c r="I2495" s="145"/>
    </row>
    <row r="2496" spans="9:9">
      <c r="I2496" s="145"/>
    </row>
    <row r="2497" spans="9:9">
      <c r="I2497" s="145"/>
    </row>
    <row r="2498" spans="9:9">
      <c r="I2498" s="145"/>
    </row>
    <row r="2499" spans="9:9">
      <c r="I2499" s="145"/>
    </row>
    <row r="2500" spans="9:9">
      <c r="I2500" s="145"/>
    </row>
    <row r="2501" spans="9:9">
      <c r="I2501" s="145"/>
    </row>
    <row r="2502" spans="9:9">
      <c r="I2502" s="145"/>
    </row>
    <row r="2503" spans="9:9">
      <c r="I2503" s="145"/>
    </row>
    <row r="2504" spans="9:9">
      <c r="I2504" s="145"/>
    </row>
    <row r="2505" spans="9:9">
      <c r="I2505" s="145"/>
    </row>
    <row r="2506" spans="9:9">
      <c r="I2506" s="145"/>
    </row>
    <row r="2507" spans="9:9">
      <c r="I2507" s="145"/>
    </row>
    <row r="2508" spans="9:9">
      <c r="I2508" s="145"/>
    </row>
    <row r="2509" spans="9:9">
      <c r="I2509" s="145"/>
    </row>
    <row r="2510" spans="9:9">
      <c r="I2510" s="145"/>
    </row>
    <row r="2511" spans="9:9">
      <c r="I2511" s="145"/>
    </row>
    <row r="2512" spans="9:9">
      <c r="I2512" s="145"/>
    </row>
    <row r="2513" spans="9:9">
      <c r="I2513" s="145"/>
    </row>
    <row r="2514" spans="9:9">
      <c r="I2514" s="145"/>
    </row>
    <row r="2515" spans="9:9">
      <c r="I2515" s="145"/>
    </row>
    <row r="2516" spans="9:9">
      <c r="I2516" s="145"/>
    </row>
    <row r="2517" spans="9:9">
      <c r="I2517" s="145"/>
    </row>
    <row r="2518" spans="9:9">
      <c r="I2518" s="145"/>
    </row>
    <row r="2519" spans="9:9">
      <c r="I2519" s="145"/>
    </row>
    <row r="2520" spans="9:9">
      <c r="I2520" s="145"/>
    </row>
    <row r="2521" spans="9:9">
      <c r="I2521" s="145"/>
    </row>
    <row r="2522" spans="9:9">
      <c r="I2522" s="145"/>
    </row>
    <row r="2523" spans="9:9">
      <c r="I2523" s="145"/>
    </row>
    <row r="2524" spans="9:9">
      <c r="I2524" s="145"/>
    </row>
    <row r="2525" spans="9:9">
      <c r="I2525" s="145"/>
    </row>
    <row r="2526" spans="9:9">
      <c r="I2526" s="145"/>
    </row>
    <row r="2531" spans="9:9">
      <c r="I2531" s="145"/>
    </row>
    <row r="2532" spans="9:9">
      <c r="I2532" s="145"/>
    </row>
    <row r="2533" spans="9:9">
      <c r="I2533" s="145"/>
    </row>
    <row r="2534" spans="9:9">
      <c r="I2534" s="145"/>
    </row>
    <row r="2535" spans="9:9">
      <c r="I2535" s="145"/>
    </row>
    <row r="2536" spans="9:9">
      <c r="I2536" s="145"/>
    </row>
    <row r="2537" spans="9:9">
      <c r="I2537" s="145"/>
    </row>
    <row r="2538" spans="9:9">
      <c r="I2538" s="145"/>
    </row>
    <row r="2539" spans="9:9">
      <c r="I2539" s="145"/>
    </row>
    <row r="2540" spans="9:9">
      <c r="I2540" s="145"/>
    </row>
    <row r="2541" spans="9:9">
      <c r="I2541" s="145"/>
    </row>
    <row r="2542" spans="9:9">
      <c r="I2542" s="145"/>
    </row>
    <row r="2543" spans="9:9">
      <c r="I2543" s="145"/>
    </row>
    <row r="2544" spans="9:9">
      <c r="I2544" s="145"/>
    </row>
    <row r="2545" spans="9:9">
      <c r="I2545" s="145"/>
    </row>
    <row r="2546" spans="9:9">
      <c r="I2546" s="145"/>
    </row>
    <row r="2547" spans="9:9">
      <c r="I2547" s="145"/>
    </row>
    <row r="2548" spans="9:9">
      <c r="I2548" s="145"/>
    </row>
    <row r="2549" spans="9:9">
      <c r="I2549" s="145"/>
    </row>
    <row r="2550" spans="9:9">
      <c r="I2550" s="145"/>
    </row>
    <row r="2551" spans="9:9">
      <c r="I2551" s="145"/>
    </row>
    <row r="2552" spans="9:9">
      <c r="I2552" s="145"/>
    </row>
    <row r="2553" spans="9:9">
      <c r="I2553" s="145"/>
    </row>
    <row r="2554" spans="9:9">
      <c r="I2554" s="145"/>
    </row>
    <row r="2555" spans="9:9">
      <c r="I2555" s="145"/>
    </row>
    <row r="2556" spans="9:9">
      <c r="I2556" s="145"/>
    </row>
    <row r="2557" spans="9:9">
      <c r="I2557" s="145"/>
    </row>
    <row r="2558" spans="9:9">
      <c r="I2558" s="145"/>
    </row>
    <row r="2559" spans="9:9">
      <c r="I2559" s="145"/>
    </row>
    <row r="2560" spans="9:9">
      <c r="I2560" s="145"/>
    </row>
    <row r="2561" spans="9:9">
      <c r="I2561" s="145"/>
    </row>
    <row r="2562" spans="9:9">
      <c r="I2562" s="145"/>
    </row>
    <row r="2563" spans="9:9">
      <c r="I2563" s="145"/>
    </row>
    <row r="2564" spans="9:9">
      <c r="I2564" s="145"/>
    </row>
    <row r="2565" spans="9:9">
      <c r="I2565" s="145"/>
    </row>
    <row r="2566" spans="9:9">
      <c r="I2566" s="145"/>
    </row>
    <row r="2567" spans="9:9">
      <c r="I2567" s="145"/>
    </row>
    <row r="2568" spans="9:9">
      <c r="I2568" s="145"/>
    </row>
    <row r="2569" spans="9:9">
      <c r="I2569" s="145"/>
    </row>
    <row r="2570" spans="9:9">
      <c r="I2570" s="145"/>
    </row>
    <row r="2571" spans="9:9">
      <c r="I2571" s="145"/>
    </row>
    <row r="2572" spans="9:9">
      <c r="I2572" s="145"/>
    </row>
    <row r="2573" spans="9:9">
      <c r="I2573" s="145"/>
    </row>
    <row r="2574" spans="9:9">
      <c r="I2574" s="145"/>
    </row>
    <row r="2575" spans="9:9">
      <c r="I2575" s="145"/>
    </row>
    <row r="2576" spans="9:9">
      <c r="I2576" s="145"/>
    </row>
    <row r="2577" spans="9:9">
      <c r="I2577" s="145"/>
    </row>
    <row r="2578" spans="9:9">
      <c r="I2578" s="145"/>
    </row>
    <row r="2579" spans="9:9">
      <c r="I2579" s="145"/>
    </row>
    <row r="2580" spans="9:9">
      <c r="I2580" s="145"/>
    </row>
    <row r="2581" spans="9:9">
      <c r="I2581" s="145"/>
    </row>
    <row r="2582" spans="9:9">
      <c r="I2582" s="145"/>
    </row>
    <row r="2583" spans="9:9">
      <c r="I2583" s="145"/>
    </row>
    <row r="2584" spans="9:9">
      <c r="I2584" s="145"/>
    </row>
    <row r="2585" spans="9:9">
      <c r="I2585" s="145"/>
    </row>
    <row r="2586" spans="9:9">
      <c r="I2586" s="145"/>
    </row>
    <row r="2587" spans="9:9">
      <c r="I2587" s="145"/>
    </row>
    <row r="2588" spans="9:9">
      <c r="I2588" s="145"/>
    </row>
    <row r="2589" spans="9:9">
      <c r="I2589" s="145"/>
    </row>
    <row r="2590" spans="9:9">
      <c r="I2590" s="145"/>
    </row>
    <row r="2591" spans="9:9">
      <c r="I2591" s="145"/>
    </row>
    <row r="2592" spans="9:9">
      <c r="I2592" s="145"/>
    </row>
    <row r="2593" spans="9:9">
      <c r="I2593" s="145"/>
    </row>
    <row r="2594" spans="9:9">
      <c r="I2594" s="145"/>
    </row>
    <row r="2595" spans="9:9">
      <c r="I2595" s="145"/>
    </row>
    <row r="2596" spans="9:9">
      <c r="I2596" s="145"/>
    </row>
    <row r="2597" spans="9:9">
      <c r="I2597" s="145"/>
    </row>
    <row r="2598" spans="9:9">
      <c r="I2598" s="145"/>
    </row>
    <row r="2599" spans="9:9">
      <c r="I2599" s="145"/>
    </row>
    <row r="2600" spans="9:9">
      <c r="I2600" s="145"/>
    </row>
    <row r="2601" spans="9:9">
      <c r="I2601" s="145"/>
    </row>
    <row r="2602" spans="9:9">
      <c r="I2602" s="145"/>
    </row>
    <row r="2603" spans="9:9">
      <c r="I2603" s="145"/>
    </row>
    <row r="2604" spans="9:9">
      <c r="I2604" s="145"/>
    </row>
    <row r="2605" spans="9:9">
      <c r="I2605" s="145"/>
    </row>
    <row r="2606" spans="9:9">
      <c r="I2606" s="145"/>
    </row>
    <row r="2607" spans="9:9">
      <c r="I2607" s="145"/>
    </row>
    <row r="2608" spans="9:9">
      <c r="I2608" s="145"/>
    </row>
    <row r="2609" spans="9:9">
      <c r="I2609" s="145"/>
    </row>
    <row r="2610" spans="9:9">
      <c r="I2610" s="145"/>
    </row>
    <row r="2611" spans="9:9">
      <c r="I2611" s="145"/>
    </row>
    <row r="2612" spans="9:9">
      <c r="I2612" s="145"/>
    </row>
    <row r="2613" spans="9:9">
      <c r="I2613" s="145"/>
    </row>
    <row r="2614" spans="9:9">
      <c r="I2614" s="145"/>
    </row>
    <row r="2615" spans="9:9">
      <c r="I2615" s="145"/>
    </row>
    <row r="2616" spans="9:9">
      <c r="I2616" s="145"/>
    </row>
    <row r="2617" spans="9:9">
      <c r="I2617" s="145"/>
    </row>
    <row r="2618" spans="9:9">
      <c r="I2618" s="145"/>
    </row>
    <row r="2619" spans="9:9">
      <c r="I2619" s="145"/>
    </row>
    <row r="2620" spans="9:9">
      <c r="I2620" s="145"/>
    </row>
    <row r="2621" spans="9:9">
      <c r="I2621" s="145"/>
    </row>
    <row r="2622" spans="9:9">
      <c r="I2622" s="145"/>
    </row>
    <row r="2623" spans="9:9">
      <c r="I2623" s="145"/>
    </row>
    <row r="2624" spans="9:9">
      <c r="I2624" s="145"/>
    </row>
    <row r="2625" spans="9:9">
      <c r="I2625" s="145"/>
    </row>
    <row r="2626" spans="9:9">
      <c r="I2626" s="145"/>
    </row>
    <row r="2627" spans="9:9">
      <c r="I2627" s="145"/>
    </row>
    <row r="2628" spans="9:9">
      <c r="I2628" s="145"/>
    </row>
    <row r="2629" spans="9:9">
      <c r="I2629" s="145"/>
    </row>
    <row r="2630" spans="9:9">
      <c r="I2630" s="145"/>
    </row>
    <row r="2631" spans="9:9">
      <c r="I2631" s="145"/>
    </row>
    <row r="2632" spans="9:9">
      <c r="I2632" s="145"/>
    </row>
    <row r="2633" spans="9:9">
      <c r="I2633" s="145"/>
    </row>
    <row r="2634" spans="9:9">
      <c r="I2634" s="145"/>
    </row>
    <row r="2635" spans="9:9">
      <c r="I2635" s="145"/>
    </row>
    <row r="2636" spans="9:9">
      <c r="I2636" s="145"/>
    </row>
    <row r="2637" spans="9:9">
      <c r="I2637" s="145"/>
    </row>
    <row r="2638" spans="9:9">
      <c r="I2638" s="145"/>
    </row>
    <row r="2639" spans="9:9">
      <c r="I2639" s="145"/>
    </row>
    <row r="2640" spans="9:9">
      <c r="I2640" s="145"/>
    </row>
    <row r="2641" spans="9:9">
      <c r="I2641" s="145"/>
    </row>
    <row r="2642" spans="9:9">
      <c r="I2642" s="145"/>
    </row>
    <row r="2643" spans="9:9">
      <c r="I2643" s="145"/>
    </row>
    <row r="2644" spans="9:9">
      <c r="I2644" s="145"/>
    </row>
    <row r="2645" spans="9:9">
      <c r="I2645" s="145"/>
    </row>
    <row r="2646" spans="9:9">
      <c r="I2646" s="145"/>
    </row>
    <row r="2647" spans="9:9">
      <c r="I2647" s="145"/>
    </row>
    <row r="2648" spans="9:9">
      <c r="I2648" s="145"/>
    </row>
    <row r="2649" spans="9:9">
      <c r="I2649" s="145"/>
    </row>
    <row r="2650" spans="9:9">
      <c r="I2650" s="145"/>
    </row>
    <row r="2651" spans="9:9">
      <c r="I2651" s="145"/>
    </row>
    <row r="2652" spans="9:9">
      <c r="I2652" s="145"/>
    </row>
    <row r="2653" spans="9:9">
      <c r="I2653" s="145"/>
    </row>
    <row r="2658" spans="9:9">
      <c r="I2658" s="145"/>
    </row>
    <row r="2659" spans="9:9">
      <c r="I2659" s="145"/>
    </row>
    <row r="2660" spans="9:9">
      <c r="I2660" s="145"/>
    </row>
    <row r="2661" spans="9:9">
      <c r="I2661" s="145"/>
    </row>
    <row r="2662" spans="9:9">
      <c r="I2662" s="145"/>
    </row>
    <row r="2663" spans="9:9">
      <c r="I2663" s="145"/>
    </row>
    <row r="2664" spans="9:9">
      <c r="I2664" s="145"/>
    </row>
    <row r="2665" spans="9:9">
      <c r="I2665" s="145"/>
    </row>
    <row r="2666" spans="9:9">
      <c r="I2666" s="145"/>
    </row>
    <row r="2667" spans="9:9">
      <c r="I2667" s="145"/>
    </row>
    <row r="2668" spans="9:9">
      <c r="I2668" s="145"/>
    </row>
    <row r="2669" spans="9:9">
      <c r="I2669" s="145"/>
    </row>
    <row r="2670" spans="9:9">
      <c r="I2670" s="145"/>
    </row>
    <row r="2671" spans="9:9">
      <c r="I2671" s="145"/>
    </row>
    <row r="2672" spans="9:9">
      <c r="I2672" s="145"/>
    </row>
    <row r="2673" spans="9:9">
      <c r="I2673" s="145"/>
    </row>
    <row r="2674" spans="9:9">
      <c r="I2674" s="145"/>
    </row>
    <row r="2675" spans="9:9">
      <c r="I2675" s="145"/>
    </row>
    <row r="2676" spans="9:9">
      <c r="I2676" s="145"/>
    </row>
    <row r="2677" spans="9:9">
      <c r="I2677" s="145"/>
    </row>
    <row r="2678" spans="9:9">
      <c r="I2678" s="145"/>
    </row>
    <row r="2679" spans="9:9">
      <c r="I2679" s="145"/>
    </row>
    <row r="2680" spans="9:9">
      <c r="I2680" s="145"/>
    </row>
    <row r="2681" spans="9:9">
      <c r="I2681" s="145"/>
    </row>
    <row r="2682" spans="9:9">
      <c r="I2682" s="145"/>
    </row>
    <row r="2683" spans="9:9">
      <c r="I2683" s="145"/>
    </row>
    <row r="2684" spans="9:9">
      <c r="I2684" s="145"/>
    </row>
    <row r="2685" spans="9:9">
      <c r="I2685" s="145"/>
    </row>
    <row r="2686" spans="9:9">
      <c r="I2686" s="145"/>
    </row>
    <row r="2687" spans="9:9">
      <c r="I2687" s="145"/>
    </row>
    <row r="2688" spans="9:9">
      <c r="I2688" s="145"/>
    </row>
    <row r="2689" spans="9:9">
      <c r="I2689" s="145"/>
    </row>
    <row r="2690" spans="9:9">
      <c r="I2690" s="145"/>
    </row>
    <row r="2691" spans="9:9">
      <c r="I2691" s="145"/>
    </row>
    <row r="2692" spans="9:9">
      <c r="I2692" s="145"/>
    </row>
    <row r="2693" spans="9:9">
      <c r="I2693" s="145"/>
    </row>
    <row r="2694" spans="9:9">
      <c r="I2694" s="145"/>
    </row>
    <row r="2695" spans="9:9">
      <c r="I2695" s="145"/>
    </row>
    <row r="2696" spans="9:9">
      <c r="I2696" s="145"/>
    </row>
    <row r="2697" spans="9:9">
      <c r="I2697" s="145"/>
    </row>
    <row r="2698" spans="9:9">
      <c r="I2698" s="145"/>
    </row>
    <row r="2699" spans="9:9">
      <c r="I2699" s="145"/>
    </row>
    <row r="2700" spans="9:9">
      <c r="I2700" s="145"/>
    </row>
    <row r="2701" spans="9:9">
      <c r="I2701" s="145"/>
    </row>
    <row r="2702" spans="9:9">
      <c r="I2702" s="145"/>
    </row>
    <row r="2703" spans="9:9">
      <c r="I2703" s="145"/>
    </row>
    <row r="2704" spans="9:9">
      <c r="I2704" s="145"/>
    </row>
    <row r="2705" spans="9:9">
      <c r="I2705" s="145"/>
    </row>
    <row r="2706" spans="9:9">
      <c r="I2706" s="145"/>
    </row>
    <row r="2707" spans="9:9">
      <c r="I2707" s="145"/>
    </row>
    <row r="2708" spans="9:9">
      <c r="I2708" s="145"/>
    </row>
    <row r="2709" spans="9:9">
      <c r="I2709" s="145"/>
    </row>
    <row r="2710" spans="9:9">
      <c r="I2710" s="145"/>
    </row>
    <row r="2711" spans="9:9">
      <c r="I2711" s="145"/>
    </row>
    <row r="2712" spans="9:9">
      <c r="I2712" s="145"/>
    </row>
    <row r="2713" spans="9:9">
      <c r="I2713" s="145"/>
    </row>
    <row r="2714" spans="9:9">
      <c r="I2714" s="145"/>
    </row>
    <row r="2715" spans="9:9">
      <c r="I2715" s="145"/>
    </row>
    <row r="2716" spans="9:9">
      <c r="I2716" s="145"/>
    </row>
    <row r="2717" spans="9:9">
      <c r="I2717" s="145"/>
    </row>
    <row r="2718" spans="9:9">
      <c r="I2718" s="145"/>
    </row>
    <row r="2719" spans="9:9">
      <c r="I2719" s="145"/>
    </row>
    <row r="2720" spans="9:9">
      <c r="I2720" s="145"/>
    </row>
    <row r="2721" spans="9:9">
      <c r="I2721" s="145"/>
    </row>
    <row r="2722" spans="9:9">
      <c r="I2722" s="145"/>
    </row>
    <row r="2723" spans="9:9">
      <c r="I2723" s="145"/>
    </row>
    <row r="2724" spans="9:9">
      <c r="I2724" s="145"/>
    </row>
    <row r="2725" spans="9:9">
      <c r="I2725" s="145"/>
    </row>
    <row r="2726" spans="9:9">
      <c r="I2726" s="145"/>
    </row>
    <row r="2727" spans="9:9">
      <c r="I2727" s="145"/>
    </row>
    <row r="2728" spans="9:9">
      <c r="I2728" s="145"/>
    </row>
    <row r="2729" spans="9:9">
      <c r="I2729" s="145"/>
    </row>
    <row r="2730" spans="9:9">
      <c r="I2730" s="145"/>
    </row>
    <row r="2731" spans="9:9">
      <c r="I2731" s="145"/>
    </row>
    <row r="2732" spans="9:9">
      <c r="I2732" s="145"/>
    </row>
    <row r="2733" spans="9:9">
      <c r="I2733" s="145"/>
    </row>
    <row r="2734" spans="9:9">
      <c r="I2734" s="145"/>
    </row>
    <row r="2735" spans="9:9">
      <c r="I2735" s="145"/>
    </row>
    <row r="2736" spans="9:9">
      <c r="I2736" s="145"/>
    </row>
    <row r="2737" spans="9:9">
      <c r="I2737" s="145"/>
    </row>
    <row r="2738" spans="9:9">
      <c r="I2738" s="145"/>
    </row>
    <row r="2739" spans="9:9">
      <c r="I2739" s="145"/>
    </row>
    <row r="2740" spans="9:9">
      <c r="I2740" s="145"/>
    </row>
    <row r="2741" spans="9:9">
      <c r="I2741" s="145"/>
    </row>
    <row r="2742" spans="9:9">
      <c r="I2742" s="145"/>
    </row>
    <row r="2743" spans="9:9">
      <c r="I2743" s="145"/>
    </row>
    <row r="2744" spans="9:9">
      <c r="I2744" s="145"/>
    </row>
    <row r="2745" spans="9:9">
      <c r="I2745" s="145"/>
    </row>
    <row r="2746" spans="9:9">
      <c r="I2746" s="145"/>
    </row>
    <row r="2747" spans="9:9">
      <c r="I2747" s="145"/>
    </row>
    <row r="2748" spans="9:9">
      <c r="I2748" s="145"/>
    </row>
    <row r="2749" spans="9:9">
      <c r="I2749" s="145"/>
    </row>
    <row r="2750" spans="9:9">
      <c r="I2750" s="145"/>
    </row>
    <row r="2751" spans="9:9">
      <c r="I2751" s="145"/>
    </row>
    <row r="2752" spans="9:9">
      <c r="I2752" s="145"/>
    </row>
    <row r="2753" spans="9:9">
      <c r="I2753" s="145"/>
    </row>
    <row r="2754" spans="9:9">
      <c r="I2754" s="145"/>
    </row>
    <row r="2755" spans="9:9">
      <c r="I2755" s="145"/>
    </row>
    <row r="2756" spans="9:9">
      <c r="I2756" s="145"/>
    </row>
    <row r="2757" spans="9:9">
      <c r="I2757" s="145"/>
    </row>
    <row r="2758" spans="9:9">
      <c r="I2758" s="145"/>
    </row>
    <row r="2759" spans="9:9">
      <c r="I2759" s="145"/>
    </row>
    <row r="2760" spans="9:9">
      <c r="I2760" s="145"/>
    </row>
    <row r="2761" spans="9:9">
      <c r="I2761" s="145"/>
    </row>
    <row r="2762" spans="9:9">
      <c r="I2762" s="145"/>
    </row>
    <row r="2763" spans="9:9">
      <c r="I2763" s="145"/>
    </row>
    <row r="2764" spans="9:9">
      <c r="I2764" s="145"/>
    </row>
    <row r="2765" spans="9:9">
      <c r="I2765" s="145"/>
    </row>
    <row r="2766" spans="9:9">
      <c r="I2766" s="145"/>
    </row>
    <row r="2767" spans="9:9">
      <c r="I2767" s="145"/>
    </row>
    <row r="2768" spans="9:9">
      <c r="I2768" s="145"/>
    </row>
    <row r="2769" spans="9:9">
      <c r="I2769" s="145"/>
    </row>
    <row r="2770" spans="9:9">
      <c r="I2770" s="145"/>
    </row>
    <row r="2771" spans="9:9">
      <c r="I2771" s="145"/>
    </row>
    <row r="2772" spans="9:9">
      <c r="I2772" s="145"/>
    </row>
    <row r="2773" spans="9:9">
      <c r="I2773" s="145"/>
    </row>
    <row r="2774" spans="9:9">
      <c r="I2774" s="145"/>
    </row>
    <row r="2775" spans="9:9">
      <c r="I2775" s="145"/>
    </row>
    <row r="2776" spans="9:9">
      <c r="I2776" s="145"/>
    </row>
    <row r="2777" spans="9:9">
      <c r="I2777" s="145"/>
    </row>
    <row r="2778" spans="9:9">
      <c r="I2778" s="145"/>
    </row>
    <row r="2779" spans="9:9">
      <c r="I2779" s="145"/>
    </row>
    <row r="2780" spans="9:9">
      <c r="I2780" s="145"/>
    </row>
    <row r="2784" spans="9:9">
      <c r="I2784" s="145"/>
    </row>
    <row r="2785" spans="9:9">
      <c r="I2785" s="145"/>
    </row>
    <row r="2786" spans="9:9">
      <c r="I2786" s="145"/>
    </row>
    <row r="2787" spans="9:9">
      <c r="I2787" s="145"/>
    </row>
    <row r="2788" spans="9:9">
      <c r="I2788" s="145"/>
    </row>
    <row r="2789" spans="9:9">
      <c r="I2789" s="145"/>
    </row>
    <row r="2790" spans="9:9">
      <c r="I2790" s="145"/>
    </row>
    <row r="2791" spans="9:9">
      <c r="I2791" s="145"/>
    </row>
    <row r="2792" spans="9:9">
      <c r="I2792" s="145"/>
    </row>
    <row r="2793" spans="9:9">
      <c r="I2793" s="145"/>
    </row>
    <row r="2794" spans="9:9">
      <c r="I2794" s="145"/>
    </row>
    <row r="2795" spans="9:9">
      <c r="I2795" s="145"/>
    </row>
    <row r="2796" spans="9:9">
      <c r="I2796" s="145"/>
    </row>
    <row r="2797" spans="9:9">
      <c r="I2797" s="145"/>
    </row>
    <row r="2798" spans="9:9">
      <c r="I2798" s="145"/>
    </row>
    <row r="2799" spans="9:9">
      <c r="I2799" s="145"/>
    </row>
    <row r="2800" spans="9:9">
      <c r="I2800" s="145"/>
    </row>
    <row r="2801" spans="9:9">
      <c r="I2801" s="145"/>
    </row>
    <row r="2802" spans="9:9">
      <c r="I2802" s="145"/>
    </row>
    <row r="2803" spans="9:9">
      <c r="I2803" s="145"/>
    </row>
    <row r="2804" spans="9:9">
      <c r="I2804" s="145"/>
    </row>
    <row r="2805" spans="9:9">
      <c r="I2805" s="145"/>
    </row>
    <row r="2806" spans="9:9">
      <c r="I2806" s="145"/>
    </row>
    <row r="2807" spans="9:9">
      <c r="I2807" s="145"/>
    </row>
    <row r="2808" spans="9:9">
      <c r="I2808" s="145"/>
    </row>
    <row r="2809" spans="9:9">
      <c r="I2809" s="145"/>
    </row>
    <row r="2810" spans="9:9">
      <c r="I2810" s="145"/>
    </row>
    <row r="2811" spans="9:9">
      <c r="I2811" s="145"/>
    </row>
    <row r="2812" spans="9:9">
      <c r="I2812" s="145"/>
    </row>
    <row r="2813" spans="9:9">
      <c r="I2813" s="145"/>
    </row>
    <row r="2814" spans="9:9">
      <c r="I2814" s="145"/>
    </row>
    <row r="2815" spans="9:9">
      <c r="I2815" s="145"/>
    </row>
    <row r="2816" spans="9:9">
      <c r="I2816" s="145"/>
    </row>
    <row r="2817" spans="9:9">
      <c r="I2817" s="145"/>
    </row>
    <row r="2818" spans="9:9">
      <c r="I2818" s="145"/>
    </row>
    <row r="2819" spans="9:9">
      <c r="I2819" s="145"/>
    </row>
    <row r="2820" spans="9:9">
      <c r="I2820" s="145"/>
    </row>
    <row r="2821" spans="9:9">
      <c r="I2821" s="145"/>
    </row>
    <row r="2822" spans="9:9">
      <c r="I2822" s="145"/>
    </row>
    <row r="2823" spans="9:9">
      <c r="I2823" s="145"/>
    </row>
    <row r="2824" spans="9:9">
      <c r="I2824" s="145"/>
    </row>
    <row r="2825" spans="9:9">
      <c r="I2825" s="145"/>
    </row>
    <row r="2826" spans="9:9">
      <c r="I2826" s="145"/>
    </row>
    <row r="2827" spans="9:9">
      <c r="I2827" s="145"/>
    </row>
    <row r="2828" spans="9:9">
      <c r="I2828" s="145"/>
    </row>
    <row r="2829" spans="9:9">
      <c r="I2829" s="145"/>
    </row>
    <row r="2830" spans="9:9">
      <c r="I2830" s="145"/>
    </row>
    <row r="2831" spans="9:9">
      <c r="I2831" s="145"/>
    </row>
    <row r="2832" spans="9:9">
      <c r="I2832" s="145"/>
    </row>
    <row r="2833" spans="9:9">
      <c r="I2833" s="145"/>
    </row>
    <row r="2834" spans="9:9">
      <c r="I2834" s="145"/>
    </row>
    <row r="2835" spans="9:9">
      <c r="I2835" s="145"/>
    </row>
    <row r="2836" spans="9:9">
      <c r="I2836" s="145"/>
    </row>
    <row r="2837" spans="9:9">
      <c r="I2837" s="145"/>
    </row>
    <row r="2838" spans="9:9">
      <c r="I2838" s="145"/>
    </row>
    <row r="2839" spans="9:9">
      <c r="I2839" s="145"/>
    </row>
    <row r="2840" spans="9:9">
      <c r="I2840" s="145"/>
    </row>
    <row r="2841" spans="9:9">
      <c r="I2841" s="145"/>
    </row>
    <row r="2842" spans="9:9">
      <c r="I2842" s="145"/>
    </row>
    <row r="2843" spans="9:9">
      <c r="I2843" s="145"/>
    </row>
    <row r="2844" spans="9:9">
      <c r="I2844" s="145"/>
    </row>
    <row r="2845" spans="9:9">
      <c r="I2845" s="145"/>
    </row>
    <row r="2846" spans="9:9">
      <c r="I2846" s="145"/>
    </row>
    <row r="2847" spans="9:9">
      <c r="I2847" s="145"/>
    </row>
    <row r="2848" spans="9:9">
      <c r="I2848" s="145"/>
    </row>
    <row r="2849" spans="9:9">
      <c r="I2849" s="145"/>
    </row>
    <row r="2850" spans="9:9">
      <c r="I2850" s="145"/>
    </row>
    <row r="2851" spans="9:9">
      <c r="I2851" s="145"/>
    </row>
    <row r="2852" spans="9:9">
      <c r="I2852" s="145"/>
    </row>
    <row r="2853" spans="9:9">
      <c r="I2853" s="145"/>
    </row>
    <row r="2854" spans="9:9">
      <c r="I2854" s="145"/>
    </row>
    <row r="2855" spans="9:9">
      <c r="I2855" s="145"/>
    </row>
    <row r="2856" spans="9:9">
      <c r="I2856" s="145"/>
    </row>
    <row r="2857" spans="9:9">
      <c r="I2857" s="145"/>
    </row>
    <row r="2858" spans="9:9">
      <c r="I2858" s="145"/>
    </row>
    <row r="2859" spans="9:9">
      <c r="I2859" s="145"/>
    </row>
    <row r="2860" spans="9:9">
      <c r="I2860" s="145"/>
    </row>
    <row r="2861" spans="9:9">
      <c r="I2861" s="145"/>
    </row>
    <row r="2862" spans="9:9">
      <c r="I2862" s="145"/>
    </row>
    <row r="2863" spans="9:9">
      <c r="I2863" s="145"/>
    </row>
    <row r="2864" spans="9:9">
      <c r="I2864" s="145"/>
    </row>
    <row r="2865" spans="9:9">
      <c r="I2865" s="145"/>
    </row>
    <row r="2866" spans="9:9">
      <c r="I2866" s="145"/>
    </row>
    <row r="2867" spans="9:9">
      <c r="I2867" s="145"/>
    </row>
    <row r="2868" spans="9:9">
      <c r="I2868" s="145"/>
    </row>
    <row r="2869" spans="9:9">
      <c r="I2869" s="145"/>
    </row>
    <row r="2870" spans="9:9">
      <c r="I2870" s="145"/>
    </row>
    <row r="2871" spans="9:9">
      <c r="I2871" s="145"/>
    </row>
    <row r="2872" spans="9:9">
      <c r="I2872" s="145"/>
    </row>
    <row r="2873" spans="9:9">
      <c r="I2873" s="145"/>
    </row>
    <row r="2874" spans="9:9">
      <c r="I2874" s="145"/>
    </row>
    <row r="2875" spans="9:9">
      <c r="I2875" s="145"/>
    </row>
    <row r="2876" spans="9:9">
      <c r="I2876" s="145"/>
    </row>
    <row r="2877" spans="9:9">
      <c r="I2877" s="145"/>
    </row>
    <row r="2878" spans="9:9">
      <c r="I2878" s="145"/>
    </row>
    <row r="2879" spans="9:9">
      <c r="I2879" s="145"/>
    </row>
    <row r="2880" spans="9:9">
      <c r="I2880" s="145"/>
    </row>
    <row r="2881" spans="9:9">
      <c r="I2881" s="145"/>
    </row>
    <row r="2882" spans="9:9">
      <c r="I2882" s="145"/>
    </row>
    <row r="2883" spans="9:9">
      <c r="I2883" s="145"/>
    </row>
    <row r="2884" spans="9:9">
      <c r="I2884" s="145"/>
    </row>
    <row r="2885" spans="9:9">
      <c r="I2885" s="145"/>
    </row>
    <row r="2886" spans="9:9">
      <c r="I2886" s="145"/>
    </row>
    <row r="2887" spans="9:9">
      <c r="I2887" s="145"/>
    </row>
    <row r="2888" spans="9:9">
      <c r="I2888" s="145"/>
    </row>
    <row r="2889" spans="9:9">
      <c r="I2889" s="145"/>
    </row>
    <row r="2890" spans="9:9">
      <c r="I2890" s="145"/>
    </row>
    <row r="2891" spans="9:9">
      <c r="I2891" s="145"/>
    </row>
    <row r="2892" spans="9:9">
      <c r="I2892" s="145"/>
    </row>
    <row r="2893" spans="9:9">
      <c r="I2893" s="145"/>
    </row>
    <row r="2894" spans="9:9">
      <c r="I2894" s="145"/>
    </row>
    <row r="2895" spans="9:9">
      <c r="I2895" s="145"/>
    </row>
    <row r="2896" spans="9:9">
      <c r="I2896" s="145"/>
    </row>
    <row r="2897" spans="9:9">
      <c r="I2897" s="145"/>
    </row>
    <row r="2898" spans="9:9">
      <c r="I2898" s="145"/>
    </row>
    <row r="2899" spans="9:9">
      <c r="I2899" s="145"/>
    </row>
    <row r="2900" spans="9:9">
      <c r="I2900" s="145"/>
    </row>
    <row r="2901" spans="9:9">
      <c r="I2901" s="145"/>
    </row>
    <row r="2902" spans="9:9">
      <c r="I2902" s="145"/>
    </row>
    <row r="2903" spans="9:9">
      <c r="I2903" s="145"/>
    </row>
    <row r="2904" spans="9:9">
      <c r="I2904" s="145"/>
    </row>
    <row r="2905" spans="9:9">
      <c r="I2905" s="145"/>
    </row>
    <row r="2906" spans="9:9">
      <c r="I2906" s="145"/>
    </row>
    <row r="2909" spans="9:9">
      <c r="I2909" s="145"/>
    </row>
    <row r="2910" spans="9:9">
      <c r="I2910" s="145"/>
    </row>
    <row r="2911" spans="9:9">
      <c r="I2911" s="145"/>
    </row>
    <row r="2912" spans="9:9">
      <c r="I2912" s="145"/>
    </row>
    <row r="2913" spans="9:9">
      <c r="I2913" s="145"/>
    </row>
    <row r="2914" spans="9:9">
      <c r="I2914" s="145"/>
    </row>
    <row r="2915" spans="9:9">
      <c r="I2915" s="145"/>
    </row>
    <row r="2916" spans="9:9">
      <c r="I2916" s="145"/>
    </row>
    <row r="2917" spans="9:9">
      <c r="I2917" s="145"/>
    </row>
    <row r="2918" spans="9:9">
      <c r="I2918" s="145"/>
    </row>
    <row r="2919" spans="9:9">
      <c r="I2919" s="145"/>
    </row>
    <row r="2920" spans="9:9">
      <c r="I2920" s="145"/>
    </row>
    <row r="2921" spans="9:9">
      <c r="I2921" s="145"/>
    </row>
    <row r="2922" spans="9:9">
      <c r="I2922" s="145"/>
    </row>
    <row r="2923" spans="9:9">
      <c r="I2923" s="145"/>
    </row>
    <row r="2924" spans="9:9">
      <c r="I2924" s="145"/>
    </row>
    <row r="2925" spans="9:9">
      <c r="I2925" s="145"/>
    </row>
    <row r="2926" spans="9:9">
      <c r="I2926" s="145"/>
    </row>
    <row r="2927" spans="9:9">
      <c r="I2927" s="145"/>
    </row>
    <row r="2928" spans="9:9">
      <c r="I2928" s="145"/>
    </row>
    <row r="2929" spans="9:9">
      <c r="I2929" s="145"/>
    </row>
    <row r="2930" spans="9:9">
      <c r="I2930" s="145"/>
    </row>
    <row r="2931" spans="9:9">
      <c r="I2931" s="145"/>
    </row>
    <row r="2932" spans="9:9">
      <c r="I2932" s="145"/>
    </row>
    <row r="2933" spans="9:9">
      <c r="I2933" s="145"/>
    </row>
    <row r="2934" spans="9:9">
      <c r="I2934" s="145"/>
    </row>
    <row r="2935" spans="9:9">
      <c r="I2935" s="145"/>
    </row>
    <row r="2936" spans="9:9">
      <c r="I2936" s="145"/>
    </row>
    <row r="2937" spans="9:9">
      <c r="I2937" s="145"/>
    </row>
    <row r="2938" spans="9:9">
      <c r="I2938" s="145"/>
    </row>
    <row r="2939" spans="9:9">
      <c r="I2939" s="145"/>
    </row>
    <row r="2940" spans="9:9">
      <c r="I2940" s="145"/>
    </row>
    <row r="2941" spans="9:9">
      <c r="I2941" s="145"/>
    </row>
    <row r="2942" spans="9:9">
      <c r="I2942" s="145"/>
    </row>
    <row r="2943" spans="9:9">
      <c r="I2943" s="145"/>
    </row>
    <row r="2944" spans="9:9">
      <c r="I2944" s="145"/>
    </row>
    <row r="2945" spans="9:9">
      <c r="I2945" s="145"/>
    </row>
    <row r="2946" spans="9:9">
      <c r="I2946" s="145"/>
    </row>
    <row r="2947" spans="9:9">
      <c r="I2947" s="145"/>
    </row>
    <row r="2948" spans="9:9">
      <c r="I2948" s="145"/>
    </row>
    <row r="2949" spans="9:9">
      <c r="I2949" s="145"/>
    </row>
    <row r="2950" spans="9:9">
      <c r="I2950" s="145"/>
    </row>
    <row r="2951" spans="9:9">
      <c r="I2951" s="145"/>
    </row>
    <row r="2952" spans="9:9">
      <c r="I2952" s="145"/>
    </row>
    <row r="2953" spans="9:9">
      <c r="I2953" s="145"/>
    </row>
    <row r="2954" spans="9:9">
      <c r="I2954" s="145"/>
    </row>
    <row r="2955" spans="9:9">
      <c r="I2955" s="145"/>
    </row>
    <row r="2956" spans="9:9">
      <c r="I2956" s="145"/>
    </row>
    <row r="2957" spans="9:9">
      <c r="I2957" s="145"/>
    </row>
    <row r="2958" spans="9:9">
      <c r="I2958" s="145"/>
    </row>
    <row r="2959" spans="9:9">
      <c r="I2959" s="145"/>
    </row>
    <row r="2960" spans="9:9">
      <c r="I2960" s="145"/>
    </row>
    <row r="2961" spans="9:9">
      <c r="I2961" s="145"/>
    </row>
    <row r="2962" spans="9:9">
      <c r="I2962" s="145"/>
    </row>
    <row r="2963" spans="9:9">
      <c r="I2963" s="145"/>
    </row>
    <row r="2964" spans="9:9">
      <c r="I2964" s="145"/>
    </row>
    <row r="2965" spans="9:9">
      <c r="I2965" s="145"/>
    </row>
    <row r="2966" spans="9:9">
      <c r="I2966" s="145"/>
    </row>
    <row r="2967" spans="9:9">
      <c r="I2967" s="145"/>
    </row>
    <row r="2968" spans="9:9">
      <c r="I2968" s="145"/>
    </row>
    <row r="2969" spans="9:9">
      <c r="I2969" s="145"/>
    </row>
    <row r="2970" spans="9:9">
      <c r="I2970" s="145"/>
    </row>
    <row r="2971" spans="9:9">
      <c r="I2971" s="145"/>
    </row>
    <row r="2972" spans="9:9">
      <c r="I2972" s="145"/>
    </row>
    <row r="2973" spans="9:9">
      <c r="I2973" s="145"/>
    </row>
    <row r="2974" spans="9:9">
      <c r="I2974" s="145"/>
    </row>
    <row r="2975" spans="9:9">
      <c r="I2975" s="145"/>
    </row>
    <row r="2976" spans="9:9">
      <c r="I2976" s="145"/>
    </row>
    <row r="2977" spans="9:9">
      <c r="I2977" s="145"/>
    </row>
    <row r="2978" spans="9:9">
      <c r="I2978" s="145"/>
    </row>
    <row r="2979" spans="9:9">
      <c r="I2979" s="145"/>
    </row>
    <row r="2980" spans="9:9">
      <c r="I2980" s="145"/>
    </row>
    <row r="2981" spans="9:9">
      <c r="I2981" s="145"/>
    </row>
    <row r="2982" spans="9:9">
      <c r="I2982" s="145"/>
    </row>
    <row r="2983" spans="9:9">
      <c r="I2983" s="145"/>
    </row>
    <row r="2984" spans="9:9">
      <c r="I2984" s="145"/>
    </row>
    <row r="2985" spans="9:9">
      <c r="I2985" s="145"/>
    </row>
    <row r="2986" spans="9:9">
      <c r="I2986" s="145"/>
    </row>
    <row r="2987" spans="9:9">
      <c r="I2987" s="145"/>
    </row>
    <row r="2988" spans="9:9">
      <c r="I2988" s="145"/>
    </row>
    <row r="2989" spans="9:9">
      <c r="I2989" s="145"/>
    </row>
    <row r="2990" spans="9:9">
      <c r="I2990" s="145"/>
    </row>
    <row r="2991" spans="9:9">
      <c r="I2991" s="145"/>
    </row>
    <row r="2992" spans="9:9">
      <c r="I2992" s="145"/>
    </row>
    <row r="2993" spans="9:9">
      <c r="I2993" s="145"/>
    </row>
    <row r="2994" spans="9:9">
      <c r="I2994" s="145"/>
    </row>
    <row r="2995" spans="9:9">
      <c r="I2995" s="145"/>
    </row>
    <row r="2996" spans="9:9">
      <c r="I2996" s="145"/>
    </row>
    <row r="2997" spans="9:9">
      <c r="I2997" s="145"/>
    </row>
    <row r="2998" spans="9:9">
      <c r="I2998" s="145"/>
    </row>
    <row r="2999" spans="9:9">
      <c r="I2999" s="145"/>
    </row>
    <row r="3000" spans="9:9">
      <c r="I3000" s="145"/>
    </row>
    <row r="3001" spans="9:9">
      <c r="I3001" s="145"/>
    </row>
    <row r="3002" spans="9:9">
      <c r="I3002" s="145"/>
    </row>
    <row r="3003" spans="9:9">
      <c r="I3003" s="145"/>
    </row>
    <row r="3004" spans="9:9">
      <c r="I3004" s="145"/>
    </row>
    <row r="3005" spans="9:9">
      <c r="I3005" s="145"/>
    </row>
    <row r="3006" spans="9:9">
      <c r="I3006" s="145"/>
    </row>
    <row r="3007" spans="9:9">
      <c r="I3007" s="145"/>
    </row>
    <row r="3008" spans="9:9">
      <c r="I3008" s="145"/>
    </row>
    <row r="3009" spans="9:9">
      <c r="I3009" s="145"/>
    </row>
    <row r="3010" spans="9:9">
      <c r="I3010" s="145"/>
    </row>
    <row r="3011" spans="9:9">
      <c r="I3011" s="145"/>
    </row>
    <row r="3012" spans="9:9">
      <c r="I3012" s="145"/>
    </row>
    <row r="3013" spans="9:9">
      <c r="I3013" s="145"/>
    </row>
    <row r="3014" spans="9:9">
      <c r="I3014" s="145"/>
    </row>
    <row r="3015" spans="9:9">
      <c r="I3015" s="145"/>
    </row>
    <row r="3016" spans="9:9">
      <c r="I3016" s="145"/>
    </row>
    <row r="3017" spans="9:9">
      <c r="I3017" s="145"/>
    </row>
    <row r="3018" spans="9:9">
      <c r="I3018" s="145"/>
    </row>
    <row r="3019" spans="9:9">
      <c r="I3019" s="145"/>
    </row>
    <row r="3020" spans="9:9">
      <c r="I3020" s="145"/>
    </row>
    <row r="3021" spans="9:9">
      <c r="I3021" s="145"/>
    </row>
    <row r="3022" spans="9:9">
      <c r="I3022" s="145"/>
    </row>
    <row r="3023" spans="9:9">
      <c r="I3023" s="145"/>
    </row>
    <row r="3024" spans="9:9">
      <c r="I3024" s="145"/>
    </row>
    <row r="3025" spans="9:9">
      <c r="I3025" s="145"/>
    </row>
    <row r="3026" spans="9:9">
      <c r="I3026" s="145"/>
    </row>
    <row r="3027" spans="9:9">
      <c r="I3027" s="145"/>
    </row>
    <row r="3028" spans="9:9">
      <c r="I3028" s="145"/>
    </row>
    <row r="3029" spans="9:9">
      <c r="I3029" s="145"/>
    </row>
    <row r="3030" spans="9:9">
      <c r="I3030" s="145"/>
    </row>
    <row r="3031" spans="9:9">
      <c r="I3031" s="145"/>
    </row>
    <row r="3034" spans="9:9">
      <c r="I3034" s="145"/>
    </row>
    <row r="3035" spans="9:9">
      <c r="I3035" s="145"/>
    </row>
    <row r="3036" spans="9:9">
      <c r="I3036" s="145"/>
    </row>
    <row r="3037" spans="9:9">
      <c r="I3037" s="145"/>
    </row>
    <row r="3038" spans="9:9">
      <c r="I3038" s="145"/>
    </row>
    <row r="3039" spans="9:9">
      <c r="I3039" s="145"/>
    </row>
    <row r="3040" spans="9:9">
      <c r="I3040" s="145"/>
    </row>
    <row r="3041" spans="9:9">
      <c r="I3041" s="145"/>
    </row>
    <row r="3042" spans="9:9">
      <c r="I3042" s="145"/>
    </row>
    <row r="3043" spans="9:9">
      <c r="I3043" s="145"/>
    </row>
    <row r="3044" spans="9:9">
      <c r="I3044" s="145"/>
    </row>
    <row r="3045" spans="9:9">
      <c r="I3045" s="145"/>
    </row>
    <row r="3046" spans="9:9">
      <c r="I3046" s="145"/>
    </row>
    <row r="3047" spans="9:9">
      <c r="I3047" s="145"/>
    </row>
    <row r="3048" spans="9:9">
      <c r="I3048" s="145"/>
    </row>
    <row r="3049" spans="9:9">
      <c r="I3049" s="145"/>
    </row>
    <row r="3050" spans="9:9">
      <c r="I3050" s="145"/>
    </row>
    <row r="3051" spans="9:9">
      <c r="I3051" s="145"/>
    </row>
    <row r="3052" spans="9:9">
      <c r="I3052" s="145"/>
    </row>
    <row r="3053" spans="9:9">
      <c r="I3053" s="145"/>
    </row>
    <row r="3054" spans="9:9">
      <c r="I3054" s="145"/>
    </row>
    <row r="3055" spans="9:9">
      <c r="I3055" s="145"/>
    </row>
    <row r="3056" spans="9:9">
      <c r="I3056" s="145"/>
    </row>
    <row r="3057" spans="9:9">
      <c r="I3057" s="145"/>
    </row>
    <row r="3058" spans="9:9">
      <c r="I3058" s="145"/>
    </row>
    <row r="3059" spans="9:9">
      <c r="I3059" s="145"/>
    </row>
    <row r="3060" spans="9:9">
      <c r="I3060" s="145"/>
    </row>
    <row r="3061" spans="9:9">
      <c r="I3061" s="145"/>
    </row>
    <row r="3062" spans="9:9">
      <c r="I3062" s="145"/>
    </row>
    <row r="3063" spans="9:9">
      <c r="I3063" s="145"/>
    </row>
    <row r="3064" spans="9:9">
      <c r="I3064" s="145"/>
    </row>
    <row r="3065" spans="9:9">
      <c r="I3065" s="145"/>
    </row>
    <row r="3066" spans="9:9">
      <c r="I3066" s="145"/>
    </row>
    <row r="3067" spans="9:9">
      <c r="I3067" s="145"/>
    </row>
    <row r="3068" spans="9:9">
      <c r="I3068" s="145"/>
    </row>
    <row r="3069" spans="9:9">
      <c r="I3069" s="145"/>
    </row>
    <row r="3070" spans="9:9">
      <c r="I3070" s="145"/>
    </row>
    <row r="3071" spans="9:9">
      <c r="I3071" s="145"/>
    </row>
    <row r="3072" spans="9:9">
      <c r="I3072" s="145"/>
    </row>
    <row r="3073" spans="9:9">
      <c r="I3073" s="145"/>
    </row>
    <row r="3074" spans="9:9">
      <c r="I3074" s="145"/>
    </row>
    <row r="3075" spans="9:9">
      <c r="I3075" s="145"/>
    </row>
    <row r="3076" spans="9:9">
      <c r="I3076" s="145"/>
    </row>
    <row r="3077" spans="9:9">
      <c r="I3077" s="145"/>
    </row>
    <row r="3078" spans="9:9">
      <c r="I3078" s="145"/>
    </row>
    <row r="3079" spans="9:9">
      <c r="I3079" s="145"/>
    </row>
    <row r="3080" spans="9:9">
      <c r="I3080" s="145"/>
    </row>
    <row r="3081" spans="9:9">
      <c r="I3081" s="145"/>
    </row>
    <row r="3082" spans="9:9">
      <c r="I3082" s="145"/>
    </row>
    <row r="3083" spans="9:9">
      <c r="I3083" s="145"/>
    </row>
    <row r="3084" spans="9:9">
      <c r="I3084" s="145"/>
    </row>
    <row r="3085" spans="9:9">
      <c r="I3085" s="145"/>
    </row>
    <row r="3086" spans="9:9">
      <c r="I3086" s="145"/>
    </row>
    <row r="3087" spans="9:9">
      <c r="I3087" s="145"/>
    </row>
    <row r="3088" spans="9:9">
      <c r="I3088" s="145"/>
    </row>
    <row r="3089" spans="9:9">
      <c r="I3089" s="145"/>
    </row>
    <row r="3090" spans="9:9">
      <c r="I3090" s="145"/>
    </row>
    <row r="3091" spans="9:9">
      <c r="I3091" s="145"/>
    </row>
    <row r="3092" spans="9:9">
      <c r="I3092" s="145"/>
    </row>
    <row r="3093" spans="9:9">
      <c r="I3093" s="145"/>
    </row>
    <row r="3094" spans="9:9">
      <c r="I3094" s="145"/>
    </row>
    <row r="3095" spans="9:9">
      <c r="I3095" s="145"/>
    </row>
    <row r="3096" spans="9:9">
      <c r="I3096" s="145"/>
    </row>
    <row r="3097" spans="9:9">
      <c r="I3097" s="145"/>
    </row>
    <row r="3098" spans="9:9">
      <c r="I3098" s="145"/>
    </row>
    <row r="3099" spans="9:9">
      <c r="I3099" s="145"/>
    </row>
    <row r="3100" spans="9:9">
      <c r="I3100" s="145"/>
    </row>
    <row r="3101" spans="9:9">
      <c r="I3101" s="145"/>
    </row>
    <row r="3102" spans="9:9">
      <c r="I3102" s="145"/>
    </row>
    <row r="3103" spans="9:9">
      <c r="I3103" s="145"/>
    </row>
    <row r="3104" spans="9:9">
      <c r="I3104" s="145"/>
    </row>
    <row r="3105" spans="9:9">
      <c r="I3105" s="145"/>
    </row>
    <row r="3106" spans="9:9">
      <c r="I3106" s="145"/>
    </row>
    <row r="3107" spans="9:9">
      <c r="I3107" s="145"/>
    </row>
    <row r="3108" spans="9:9">
      <c r="I3108" s="145"/>
    </row>
    <row r="3109" spans="9:9">
      <c r="I3109" s="145"/>
    </row>
    <row r="3110" spans="9:9">
      <c r="I3110" s="145"/>
    </row>
    <row r="3111" spans="9:9">
      <c r="I3111" s="145"/>
    </row>
    <row r="3112" spans="9:9">
      <c r="I3112" s="145"/>
    </row>
    <row r="3113" spans="9:9">
      <c r="I3113" s="145"/>
    </row>
    <row r="3114" spans="9:9">
      <c r="I3114" s="145"/>
    </row>
    <row r="3115" spans="9:9">
      <c r="I3115" s="145"/>
    </row>
    <row r="3116" spans="9:9">
      <c r="I3116" s="145"/>
    </row>
    <row r="3117" spans="9:9">
      <c r="I3117" s="145"/>
    </row>
    <row r="3118" spans="9:9">
      <c r="I3118" s="145"/>
    </row>
    <row r="3119" spans="9:9">
      <c r="I3119" s="145"/>
    </row>
    <row r="3120" spans="9:9">
      <c r="I3120" s="145"/>
    </row>
    <row r="3121" spans="9:9">
      <c r="I3121" s="145"/>
    </row>
    <row r="3122" spans="9:9">
      <c r="I3122" s="145"/>
    </row>
    <row r="3123" spans="9:9">
      <c r="I3123" s="145"/>
    </row>
    <row r="3124" spans="9:9">
      <c r="I3124" s="145"/>
    </row>
    <row r="3125" spans="9:9">
      <c r="I3125" s="145"/>
    </row>
    <row r="3126" spans="9:9">
      <c r="I3126" s="145"/>
    </row>
    <row r="3127" spans="9:9">
      <c r="I3127" s="145"/>
    </row>
    <row r="3128" spans="9:9">
      <c r="I3128" s="145"/>
    </row>
    <row r="3129" spans="9:9">
      <c r="I3129" s="145"/>
    </row>
    <row r="3130" spans="9:9">
      <c r="I3130" s="145"/>
    </row>
    <row r="3131" spans="9:9">
      <c r="I3131" s="145"/>
    </row>
    <row r="3132" spans="9:9">
      <c r="I3132" s="145"/>
    </row>
    <row r="3133" spans="9:9">
      <c r="I3133" s="145"/>
    </row>
    <row r="3134" spans="9:9">
      <c r="I3134" s="145"/>
    </row>
    <row r="3135" spans="9:9">
      <c r="I3135" s="145"/>
    </row>
    <row r="3136" spans="9:9">
      <c r="I3136" s="145"/>
    </row>
    <row r="3137" spans="9:9">
      <c r="I3137" s="145"/>
    </row>
    <row r="3138" spans="9:9">
      <c r="I3138" s="145"/>
    </row>
    <row r="3139" spans="9:9">
      <c r="I3139" s="145"/>
    </row>
    <row r="3140" spans="9:9">
      <c r="I3140" s="145"/>
    </row>
    <row r="3141" spans="9:9">
      <c r="I3141" s="145"/>
    </row>
    <row r="3142" spans="9:9">
      <c r="I3142" s="145"/>
    </row>
    <row r="3143" spans="9:9">
      <c r="I3143" s="145"/>
    </row>
    <row r="3144" spans="9:9">
      <c r="I3144" s="145"/>
    </row>
    <row r="3145" spans="9:9">
      <c r="I3145" s="145"/>
    </row>
    <row r="3146" spans="9:9">
      <c r="I3146" s="145"/>
    </row>
    <row r="3147" spans="9:9">
      <c r="I3147" s="145"/>
    </row>
    <row r="3148" spans="9:9">
      <c r="I3148" s="145"/>
    </row>
    <row r="3149" spans="9:9">
      <c r="I3149" s="145"/>
    </row>
    <row r="3150" spans="9:9">
      <c r="I3150" s="145"/>
    </row>
    <row r="3151" spans="9:9">
      <c r="I3151" s="145"/>
    </row>
    <row r="3152" spans="9:9">
      <c r="I3152" s="145"/>
    </row>
    <row r="3153" spans="9:9">
      <c r="I3153" s="145"/>
    </row>
    <row r="3154" spans="9:9">
      <c r="I3154" s="145"/>
    </row>
    <row r="3155" spans="9:9">
      <c r="I3155" s="145"/>
    </row>
    <row r="3156" spans="9:9">
      <c r="I3156" s="145"/>
    </row>
    <row r="3290" spans="9:9">
      <c r="I3290" s="145"/>
    </row>
    <row r="3291" spans="9:9">
      <c r="I3291" s="145"/>
    </row>
    <row r="3292" spans="9:9">
      <c r="I3292" s="145"/>
    </row>
    <row r="3293" spans="9:9">
      <c r="I3293" s="145"/>
    </row>
    <row r="3294" spans="9:9">
      <c r="I3294" s="145"/>
    </row>
    <row r="3295" spans="9:9">
      <c r="I3295" s="145"/>
    </row>
    <row r="3296" spans="9:9">
      <c r="I3296" s="145"/>
    </row>
    <row r="3297" spans="9:9">
      <c r="I3297" s="145"/>
    </row>
    <row r="3298" spans="9:9">
      <c r="I3298" s="145"/>
    </row>
    <row r="3299" spans="9:9">
      <c r="I3299" s="145"/>
    </row>
    <row r="3300" spans="9:9">
      <c r="I3300" s="145"/>
    </row>
    <row r="3301" spans="9:9">
      <c r="I3301" s="145"/>
    </row>
    <row r="3302" spans="9:9">
      <c r="I3302" s="145"/>
    </row>
    <row r="3303" spans="9:9">
      <c r="I3303" s="145"/>
    </row>
    <row r="3304" spans="9:9">
      <c r="I3304" s="145"/>
    </row>
    <row r="3305" spans="9:9">
      <c r="I3305" s="145"/>
    </row>
    <row r="3306" spans="9:9">
      <c r="I3306" s="145"/>
    </row>
    <row r="3307" spans="9:9">
      <c r="I3307" s="145"/>
    </row>
    <row r="3308" spans="9:9">
      <c r="I3308" s="145"/>
    </row>
    <row r="3309" spans="9:9">
      <c r="I3309" s="145"/>
    </row>
    <row r="3310" spans="9:9">
      <c r="I3310" s="145"/>
    </row>
    <row r="3311" spans="9:9">
      <c r="I3311" s="145"/>
    </row>
    <row r="3312" spans="9:9">
      <c r="I3312" s="145"/>
    </row>
    <row r="3313" spans="9:9">
      <c r="I3313" s="145"/>
    </row>
    <row r="3314" spans="9:9">
      <c r="I3314" s="145"/>
    </row>
    <row r="3315" spans="9:9">
      <c r="I3315" s="145"/>
    </row>
    <row r="3316" spans="9:9">
      <c r="I3316" s="145"/>
    </row>
    <row r="3317" spans="9:9">
      <c r="I3317" s="145"/>
    </row>
    <row r="3318" spans="9:9">
      <c r="I3318" s="145"/>
    </row>
    <row r="3319" spans="9:9">
      <c r="I3319" s="145"/>
    </row>
    <row r="3320" spans="9:9">
      <c r="I3320" s="145"/>
    </row>
    <row r="3321" spans="9:9">
      <c r="I3321" s="145"/>
    </row>
    <row r="3322" spans="9:9">
      <c r="I3322" s="145"/>
    </row>
    <row r="3323" spans="9:9">
      <c r="I3323" s="145"/>
    </row>
    <row r="3324" spans="9:9">
      <c r="I3324" s="145"/>
    </row>
    <row r="3325" spans="9:9">
      <c r="I3325" s="145"/>
    </row>
    <row r="3326" spans="9:9">
      <c r="I3326" s="145"/>
    </row>
    <row r="3327" spans="9:9">
      <c r="I3327" s="145"/>
    </row>
    <row r="3328" spans="9:9">
      <c r="I3328" s="145"/>
    </row>
    <row r="3329" spans="9:9">
      <c r="I3329" s="145"/>
    </row>
    <row r="3330" spans="9:9">
      <c r="I3330" s="145"/>
    </row>
    <row r="3331" spans="9:9">
      <c r="I3331" s="145"/>
    </row>
    <row r="3332" spans="9:9">
      <c r="I3332" s="145"/>
    </row>
    <row r="3333" spans="9:9">
      <c r="I3333" s="145"/>
    </row>
    <row r="3334" spans="9:9">
      <c r="I3334" s="145"/>
    </row>
    <row r="3335" spans="9:9">
      <c r="I3335" s="145"/>
    </row>
    <row r="3336" spans="9:9">
      <c r="I3336" s="145"/>
    </row>
    <row r="3337" spans="9:9">
      <c r="I3337" s="145"/>
    </row>
    <row r="3338" spans="9:9">
      <c r="I3338" s="145"/>
    </row>
    <row r="3339" spans="9:9">
      <c r="I3339" s="145"/>
    </row>
    <row r="3340" spans="9:9">
      <c r="I3340" s="145"/>
    </row>
    <row r="3341" spans="9:9">
      <c r="I3341" s="145"/>
    </row>
    <row r="3342" spans="9:9">
      <c r="I3342" s="145"/>
    </row>
    <row r="3343" spans="9:9">
      <c r="I3343" s="145"/>
    </row>
    <row r="3344" spans="9:9">
      <c r="I3344" s="145"/>
    </row>
    <row r="3345" spans="9:9">
      <c r="I3345" s="145"/>
    </row>
    <row r="3346" spans="9:9">
      <c r="I3346" s="145"/>
    </row>
    <row r="3347" spans="9:9">
      <c r="I3347" s="145"/>
    </row>
    <row r="3348" spans="9:9">
      <c r="I3348" s="145"/>
    </row>
    <row r="3349" spans="9:9">
      <c r="I3349" s="145"/>
    </row>
    <row r="3350" spans="9:9">
      <c r="I3350" s="145"/>
    </row>
    <row r="3351" spans="9:9">
      <c r="I3351" s="145"/>
    </row>
    <row r="3352" spans="9:9">
      <c r="I3352" s="145"/>
    </row>
    <row r="3353" spans="9:9">
      <c r="I3353" s="145"/>
    </row>
    <row r="3354" spans="9:9">
      <c r="I3354" s="145"/>
    </row>
    <row r="3355" spans="9:9">
      <c r="I3355" s="145"/>
    </row>
    <row r="3356" spans="9:9">
      <c r="I3356" s="145"/>
    </row>
    <row r="3357" spans="9:9">
      <c r="I3357" s="145"/>
    </row>
    <row r="3358" spans="9:9">
      <c r="I3358" s="145"/>
    </row>
    <row r="3359" spans="9:9">
      <c r="I3359" s="145"/>
    </row>
    <row r="3360" spans="9:9">
      <c r="I3360" s="145"/>
    </row>
    <row r="3361" spans="9:9">
      <c r="I3361" s="145"/>
    </row>
    <row r="3362" spans="9:9">
      <c r="I3362" s="145"/>
    </row>
    <row r="3363" spans="9:9">
      <c r="I3363" s="145"/>
    </row>
    <row r="3364" spans="9:9">
      <c r="I3364" s="145"/>
    </row>
    <row r="3365" spans="9:9">
      <c r="I3365" s="145"/>
    </row>
    <row r="3366" spans="9:9">
      <c r="I3366" s="145"/>
    </row>
    <row r="3367" spans="9:9">
      <c r="I3367" s="145"/>
    </row>
    <row r="3368" spans="9:9">
      <c r="I3368" s="145"/>
    </row>
    <row r="3369" spans="9:9">
      <c r="I3369" s="145"/>
    </row>
    <row r="3370" spans="9:9">
      <c r="I3370" s="145"/>
    </row>
    <row r="3371" spans="9:9">
      <c r="I3371" s="145"/>
    </row>
    <row r="3372" spans="9:9">
      <c r="I3372" s="145"/>
    </row>
    <row r="3373" spans="9:9">
      <c r="I3373" s="145"/>
    </row>
    <row r="3374" spans="9:9">
      <c r="I3374" s="145"/>
    </row>
    <row r="3375" spans="9:9">
      <c r="I3375" s="145"/>
    </row>
    <row r="3376" spans="9:9">
      <c r="I3376" s="145"/>
    </row>
    <row r="3377" spans="9:9">
      <c r="I3377" s="145"/>
    </row>
    <row r="3378" spans="9:9">
      <c r="I3378" s="145"/>
    </row>
    <row r="3379" spans="9:9">
      <c r="I3379" s="145"/>
    </row>
    <row r="3380" spans="9:9">
      <c r="I3380" s="145"/>
    </row>
    <row r="3381" spans="9:9">
      <c r="I3381" s="145"/>
    </row>
    <row r="3382" spans="9:9">
      <c r="I3382" s="145"/>
    </row>
    <row r="3383" spans="9:9">
      <c r="I3383" s="145"/>
    </row>
    <row r="3384" spans="9:9">
      <c r="I3384" s="145"/>
    </row>
    <row r="3385" spans="9:9">
      <c r="I3385" s="145"/>
    </row>
    <row r="3386" spans="9:9">
      <c r="I3386" s="145"/>
    </row>
    <row r="3387" spans="9:9">
      <c r="I3387" s="145"/>
    </row>
    <row r="3388" spans="9:9">
      <c r="I3388" s="145"/>
    </row>
    <row r="3389" spans="9:9">
      <c r="I3389" s="145"/>
    </row>
    <row r="3390" spans="9:9">
      <c r="I3390" s="145"/>
    </row>
    <row r="3391" spans="9:9">
      <c r="I3391" s="145"/>
    </row>
    <row r="3392" spans="9:9">
      <c r="I3392" s="145"/>
    </row>
    <row r="3393" spans="9:9">
      <c r="I3393" s="145"/>
    </row>
    <row r="3394" spans="9:9">
      <c r="I3394" s="145"/>
    </row>
    <row r="3395" spans="9:9">
      <c r="I3395" s="145"/>
    </row>
    <row r="3396" spans="9:9">
      <c r="I3396" s="145"/>
    </row>
    <row r="3397" spans="9:9">
      <c r="I3397" s="145"/>
    </row>
    <row r="3398" spans="9:9">
      <c r="I3398" s="145"/>
    </row>
    <row r="3399" spans="9:9">
      <c r="I3399" s="145"/>
    </row>
    <row r="3400" spans="9:9">
      <c r="I3400" s="145"/>
    </row>
    <row r="3401" spans="9:9">
      <c r="I3401" s="145"/>
    </row>
    <row r="3402" spans="9:9">
      <c r="I3402" s="145"/>
    </row>
    <row r="3403" spans="9:9">
      <c r="I3403" s="145"/>
    </row>
    <row r="3404" spans="9:9">
      <c r="I3404" s="145"/>
    </row>
    <row r="3405" spans="9:9">
      <c r="I3405" s="145"/>
    </row>
    <row r="3406" spans="9:9">
      <c r="I3406" s="145"/>
    </row>
    <row r="3407" spans="9:9">
      <c r="I3407" s="145"/>
    </row>
    <row r="3408" spans="9:9">
      <c r="I3408" s="145"/>
    </row>
    <row r="3409" spans="1:9">
      <c r="I3409" s="145"/>
    </row>
    <row r="3410" spans="1:9">
      <c r="I3410" s="145"/>
    </row>
    <row r="3411" spans="1:9">
      <c r="I3411" s="145"/>
    </row>
    <row r="3412" spans="1:9">
      <c r="I3412" s="145"/>
    </row>
    <row r="3414" spans="1:9">
      <c r="A3414" s="145"/>
    </row>
  </sheetData>
  <autoFilter ref="A1:M487">
    <filterColumn colId="6">
      <colorFilter dxfId="1"/>
    </filterColumn>
  </autoFilter>
  <sortState ref="A2:M487">
    <sortCondition ref="B2:B487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68"/>
  <sheetViews>
    <sheetView workbookViewId="0">
      <selection activeCell="E375" sqref="E375"/>
    </sheetView>
  </sheetViews>
  <sheetFormatPr baseColWidth="10" defaultRowHeight="15"/>
  <cols>
    <col min="3" max="3" width="24" customWidth="1"/>
  </cols>
  <sheetData>
    <row r="1" spans="1:13">
      <c r="A1" t="s">
        <v>282</v>
      </c>
      <c r="B1" t="s">
        <v>199</v>
      </c>
      <c r="C1" t="s">
        <v>294</v>
      </c>
      <c r="D1" t="s">
        <v>79</v>
      </c>
      <c r="E1" t="s">
        <v>283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287</v>
      </c>
      <c r="M1" t="s">
        <v>288</v>
      </c>
    </row>
    <row r="2" spans="1:13" hidden="1">
      <c r="A2">
        <v>1319291</v>
      </c>
      <c r="B2">
        <v>101010101</v>
      </c>
      <c r="C2" t="s">
        <v>301</v>
      </c>
      <c r="D2" t="s">
        <v>201</v>
      </c>
      <c r="E2" t="s">
        <v>1317</v>
      </c>
      <c r="F2" t="s">
        <v>303</v>
      </c>
      <c r="G2" t="s">
        <v>1318</v>
      </c>
      <c r="H2" t="s">
        <v>1319</v>
      </c>
      <c r="I2" t="s">
        <v>1320</v>
      </c>
      <c r="K2" t="s">
        <v>448</v>
      </c>
      <c r="L2" s="145">
        <v>45603.642164351855</v>
      </c>
      <c r="M2" t="s">
        <v>1321</v>
      </c>
    </row>
    <row r="3" spans="1:13" hidden="1">
      <c r="A3">
        <v>1320023</v>
      </c>
      <c r="B3">
        <v>101010102</v>
      </c>
      <c r="C3" t="s">
        <v>1316</v>
      </c>
      <c r="D3" t="s">
        <v>201</v>
      </c>
      <c r="E3" t="s">
        <v>1317</v>
      </c>
      <c r="F3" t="s">
        <v>661</v>
      </c>
      <c r="G3" t="s">
        <v>1691</v>
      </c>
      <c r="H3" t="s">
        <v>1692</v>
      </c>
      <c r="I3" t="s">
        <v>1693</v>
      </c>
      <c r="K3" t="s">
        <v>340</v>
      </c>
      <c r="L3" s="145">
        <v>45603.642164351855</v>
      </c>
      <c r="M3" t="s">
        <v>1321</v>
      </c>
    </row>
    <row r="4" spans="1:13">
      <c r="A4">
        <v>1319293</v>
      </c>
      <c r="B4">
        <v>101010201</v>
      </c>
      <c r="C4" t="s">
        <v>308</v>
      </c>
      <c r="D4" t="s">
        <v>202</v>
      </c>
      <c r="E4" t="s">
        <v>1317</v>
      </c>
      <c r="F4" t="s">
        <v>303</v>
      </c>
      <c r="G4" s="335" t="s">
        <v>1322</v>
      </c>
      <c r="H4" t="s">
        <v>1323</v>
      </c>
      <c r="I4" t="s">
        <v>1324</v>
      </c>
      <c r="K4" t="s">
        <v>345</v>
      </c>
      <c r="L4" s="145">
        <v>45603.642164351855</v>
      </c>
      <c r="M4" t="s">
        <v>1321</v>
      </c>
    </row>
    <row r="5" spans="1:13" hidden="1">
      <c r="A5">
        <v>1319517</v>
      </c>
      <c r="B5">
        <v>101010203</v>
      </c>
      <c r="C5" t="s">
        <v>742</v>
      </c>
      <c r="D5" t="s">
        <v>202</v>
      </c>
      <c r="E5" t="s">
        <v>1317</v>
      </c>
      <c r="F5" t="s">
        <v>661</v>
      </c>
      <c r="G5" t="s">
        <v>352</v>
      </c>
      <c r="H5" t="s">
        <v>1505</v>
      </c>
      <c r="I5" t="s">
        <v>1465</v>
      </c>
      <c r="K5" t="s">
        <v>340</v>
      </c>
      <c r="L5" s="145">
        <v>45603.642164351855</v>
      </c>
      <c r="M5" t="s">
        <v>1321</v>
      </c>
    </row>
    <row r="6" spans="1:13" hidden="1">
      <c r="A6">
        <v>1319519</v>
      </c>
      <c r="B6">
        <v>101010301</v>
      </c>
      <c r="C6" t="s">
        <v>744</v>
      </c>
      <c r="D6" t="s">
        <v>203</v>
      </c>
      <c r="E6" t="s">
        <v>1317</v>
      </c>
      <c r="F6" t="s">
        <v>661</v>
      </c>
      <c r="G6" t="s">
        <v>352</v>
      </c>
      <c r="H6" t="s">
        <v>1016</v>
      </c>
      <c r="I6" t="s">
        <v>1506</v>
      </c>
      <c r="K6" t="s">
        <v>340</v>
      </c>
      <c r="L6" s="145">
        <v>45603.642164351855</v>
      </c>
      <c r="M6" t="s">
        <v>1321</v>
      </c>
    </row>
    <row r="7" spans="1:13" hidden="1">
      <c r="A7">
        <v>1319521</v>
      </c>
      <c r="B7">
        <v>101010302</v>
      </c>
      <c r="C7" t="s">
        <v>746</v>
      </c>
      <c r="D7" t="s">
        <v>203</v>
      </c>
      <c r="E7" t="s">
        <v>1317</v>
      </c>
      <c r="F7" t="s">
        <v>661</v>
      </c>
      <c r="G7" t="s">
        <v>352</v>
      </c>
      <c r="H7" t="s">
        <v>1507</v>
      </c>
      <c r="I7" t="s">
        <v>747</v>
      </c>
      <c r="K7" t="s">
        <v>340</v>
      </c>
      <c r="L7" s="145">
        <v>45603.642164351855</v>
      </c>
      <c r="M7" t="s">
        <v>1321</v>
      </c>
    </row>
    <row r="8" spans="1:13">
      <c r="A8">
        <v>1319295</v>
      </c>
      <c r="B8">
        <v>101010401</v>
      </c>
      <c r="C8" t="s">
        <v>318</v>
      </c>
      <c r="D8" t="s">
        <v>204</v>
      </c>
      <c r="E8" t="s">
        <v>1317</v>
      </c>
      <c r="F8" t="s">
        <v>319</v>
      </c>
      <c r="G8" s="335" t="s">
        <v>368</v>
      </c>
      <c r="H8" t="s">
        <v>1325</v>
      </c>
      <c r="I8" t="s">
        <v>1326</v>
      </c>
      <c r="K8" t="s">
        <v>312</v>
      </c>
      <c r="L8" s="145">
        <v>45603.642164351855</v>
      </c>
      <c r="M8" t="s">
        <v>1321</v>
      </c>
    </row>
    <row r="9" spans="1:13" hidden="1">
      <c r="A9">
        <v>1319523</v>
      </c>
      <c r="B9">
        <v>101010501</v>
      </c>
      <c r="C9" t="s">
        <v>748</v>
      </c>
      <c r="D9" t="s">
        <v>205</v>
      </c>
      <c r="E9" t="s">
        <v>1317</v>
      </c>
      <c r="F9" t="s">
        <v>661</v>
      </c>
      <c r="G9" t="s">
        <v>352</v>
      </c>
      <c r="H9" t="s">
        <v>352</v>
      </c>
      <c r="I9" t="s">
        <v>352</v>
      </c>
      <c r="K9" t="s">
        <v>340</v>
      </c>
      <c r="L9" s="145">
        <v>45603.642164351855</v>
      </c>
      <c r="M9" t="s">
        <v>1321</v>
      </c>
    </row>
    <row r="10" spans="1:13" hidden="1">
      <c r="A10">
        <v>1319525</v>
      </c>
      <c r="B10">
        <v>101010502</v>
      </c>
      <c r="C10" t="s">
        <v>750</v>
      </c>
      <c r="D10" t="s">
        <v>205</v>
      </c>
      <c r="E10" t="s">
        <v>1317</v>
      </c>
      <c r="F10" t="s">
        <v>661</v>
      </c>
      <c r="G10" t="s">
        <v>352</v>
      </c>
      <c r="H10" t="s">
        <v>1508</v>
      </c>
      <c r="I10" t="s">
        <v>1509</v>
      </c>
      <c r="K10" t="s">
        <v>340</v>
      </c>
      <c r="L10" s="145">
        <v>45603.642164351855</v>
      </c>
      <c r="M10" t="s">
        <v>1321</v>
      </c>
    </row>
    <row r="11" spans="1:13">
      <c r="A11">
        <v>1319297</v>
      </c>
      <c r="B11">
        <v>101010504</v>
      </c>
      <c r="C11" t="s">
        <v>332</v>
      </c>
      <c r="D11" t="s">
        <v>205</v>
      </c>
      <c r="E11" t="s">
        <v>1317</v>
      </c>
      <c r="F11" t="s">
        <v>303</v>
      </c>
      <c r="G11" s="335" t="s">
        <v>1327</v>
      </c>
      <c r="H11" t="s">
        <v>1328</v>
      </c>
      <c r="I11" t="s">
        <v>1329</v>
      </c>
      <c r="K11" t="s">
        <v>317</v>
      </c>
      <c r="L11" s="145">
        <v>45603.642164351855</v>
      </c>
      <c r="M11" t="s">
        <v>1321</v>
      </c>
    </row>
    <row r="12" spans="1:13">
      <c r="A12">
        <v>1319299</v>
      </c>
      <c r="B12">
        <v>101010505</v>
      </c>
      <c r="C12" t="s">
        <v>336</v>
      </c>
      <c r="D12" t="s">
        <v>205</v>
      </c>
      <c r="E12" t="s">
        <v>1317</v>
      </c>
      <c r="F12" t="s">
        <v>319</v>
      </c>
      <c r="G12" s="335" t="s">
        <v>1330</v>
      </c>
      <c r="H12" t="s">
        <v>1331</v>
      </c>
      <c r="I12" t="s">
        <v>1332</v>
      </c>
      <c r="K12" t="s">
        <v>345</v>
      </c>
      <c r="L12" s="145">
        <v>45603.642164351855</v>
      </c>
      <c r="M12" t="s">
        <v>1321</v>
      </c>
    </row>
    <row r="13" spans="1:13" hidden="1">
      <c r="A13">
        <v>1319301</v>
      </c>
      <c r="B13">
        <v>101020101</v>
      </c>
      <c r="C13" t="s">
        <v>350</v>
      </c>
      <c r="D13" t="s">
        <v>206</v>
      </c>
      <c r="E13" t="s">
        <v>1317</v>
      </c>
      <c r="F13" t="s">
        <v>351</v>
      </c>
      <c r="G13" t="s">
        <v>352</v>
      </c>
      <c r="H13" t="s">
        <v>352</v>
      </c>
      <c r="I13" t="s">
        <v>718</v>
      </c>
      <c r="K13" t="s">
        <v>340</v>
      </c>
      <c r="L13" s="145">
        <v>45603.642164351855</v>
      </c>
      <c r="M13" t="s">
        <v>1321</v>
      </c>
    </row>
    <row r="14" spans="1:13" hidden="1">
      <c r="A14">
        <v>1319303</v>
      </c>
      <c r="B14">
        <v>101020102</v>
      </c>
      <c r="C14" t="s">
        <v>353</v>
      </c>
      <c r="D14" t="s">
        <v>206</v>
      </c>
      <c r="E14" t="s">
        <v>1317</v>
      </c>
      <c r="F14" t="s">
        <v>351</v>
      </c>
      <c r="G14" t="s">
        <v>352</v>
      </c>
      <c r="H14" t="s">
        <v>352</v>
      </c>
      <c r="I14" t="s">
        <v>865</v>
      </c>
      <c r="K14" t="s">
        <v>340</v>
      </c>
      <c r="L14" s="145">
        <v>45603.642164351855</v>
      </c>
      <c r="M14" t="s">
        <v>1321</v>
      </c>
    </row>
    <row r="15" spans="1:13" hidden="1">
      <c r="A15">
        <v>1319305</v>
      </c>
      <c r="B15">
        <v>101020103</v>
      </c>
      <c r="C15" t="s">
        <v>354</v>
      </c>
      <c r="D15" t="s">
        <v>206</v>
      </c>
      <c r="E15" t="s">
        <v>1317</v>
      </c>
      <c r="F15" t="s">
        <v>351</v>
      </c>
      <c r="G15" t="s">
        <v>352</v>
      </c>
      <c r="H15" t="s">
        <v>1333</v>
      </c>
      <c r="I15" t="s">
        <v>1024</v>
      </c>
      <c r="K15" t="s">
        <v>340</v>
      </c>
      <c r="L15" s="145">
        <v>45603.642164351855</v>
      </c>
      <c r="M15" t="s">
        <v>1321</v>
      </c>
    </row>
    <row r="16" spans="1:13" hidden="1">
      <c r="A16">
        <v>1319307</v>
      </c>
      <c r="B16">
        <v>101020202</v>
      </c>
      <c r="C16" t="s">
        <v>360</v>
      </c>
      <c r="D16" t="s">
        <v>207</v>
      </c>
      <c r="E16" t="s">
        <v>1317</v>
      </c>
      <c r="F16" t="s">
        <v>351</v>
      </c>
      <c r="G16" t="s">
        <v>1334</v>
      </c>
      <c r="H16" t="s">
        <v>1335</v>
      </c>
      <c r="I16" t="s">
        <v>1336</v>
      </c>
      <c r="K16" t="s">
        <v>448</v>
      </c>
      <c r="L16" s="145">
        <v>45603.642164351855</v>
      </c>
      <c r="M16" t="s">
        <v>1321</v>
      </c>
    </row>
    <row r="17" spans="1:13" hidden="1">
      <c r="A17">
        <v>1319309</v>
      </c>
      <c r="B17">
        <v>101020301</v>
      </c>
      <c r="C17" t="s">
        <v>364</v>
      </c>
      <c r="D17" t="s">
        <v>208</v>
      </c>
      <c r="E17" t="s">
        <v>1317</v>
      </c>
      <c r="F17" t="s">
        <v>351</v>
      </c>
      <c r="G17" t="s">
        <v>352</v>
      </c>
      <c r="H17" t="s">
        <v>352</v>
      </c>
      <c r="I17" t="s">
        <v>1337</v>
      </c>
      <c r="K17" t="s">
        <v>340</v>
      </c>
      <c r="L17" s="145">
        <v>45603.642164351855</v>
      </c>
      <c r="M17" t="s">
        <v>1321</v>
      </c>
    </row>
    <row r="18" spans="1:13" hidden="1">
      <c r="A18">
        <v>1319311</v>
      </c>
      <c r="B18">
        <v>101020302</v>
      </c>
      <c r="C18" t="s">
        <v>367</v>
      </c>
      <c r="D18" t="s">
        <v>208</v>
      </c>
      <c r="E18" t="s">
        <v>1317</v>
      </c>
      <c r="F18" t="s">
        <v>351</v>
      </c>
      <c r="G18" t="s">
        <v>352</v>
      </c>
      <c r="H18" t="s">
        <v>352</v>
      </c>
      <c r="I18" t="s">
        <v>1304</v>
      </c>
      <c r="K18" t="s">
        <v>340</v>
      </c>
      <c r="L18" s="145">
        <v>45603.642164351855</v>
      </c>
      <c r="M18" t="s">
        <v>1321</v>
      </c>
    </row>
    <row r="19" spans="1:13" hidden="1">
      <c r="A19">
        <v>1319313</v>
      </c>
      <c r="B19">
        <v>101020303</v>
      </c>
      <c r="C19" t="s">
        <v>370</v>
      </c>
      <c r="D19" t="s">
        <v>208</v>
      </c>
      <c r="E19" t="s">
        <v>1317</v>
      </c>
      <c r="F19" t="s">
        <v>351</v>
      </c>
      <c r="G19" t="s">
        <v>1338</v>
      </c>
      <c r="H19" t="s">
        <v>1339</v>
      </c>
      <c r="I19" t="s">
        <v>1340</v>
      </c>
      <c r="K19" t="s">
        <v>340</v>
      </c>
      <c r="L19" s="145">
        <v>45603.642164351855</v>
      </c>
      <c r="M19" t="s">
        <v>1321</v>
      </c>
    </row>
    <row r="20" spans="1:13" hidden="1">
      <c r="A20">
        <v>1319315</v>
      </c>
      <c r="B20">
        <v>101020304</v>
      </c>
      <c r="C20" t="s">
        <v>374</v>
      </c>
      <c r="D20" t="s">
        <v>208</v>
      </c>
      <c r="E20" t="s">
        <v>1317</v>
      </c>
      <c r="F20" t="s">
        <v>351</v>
      </c>
      <c r="G20" t="s">
        <v>352</v>
      </c>
      <c r="H20" t="s">
        <v>352</v>
      </c>
      <c r="I20" t="s">
        <v>1337</v>
      </c>
      <c r="K20" t="s">
        <v>340</v>
      </c>
      <c r="L20" s="145">
        <v>45603.642164351855</v>
      </c>
      <c r="M20" t="s">
        <v>1321</v>
      </c>
    </row>
    <row r="21" spans="1:13" hidden="1">
      <c r="A21">
        <v>1319317</v>
      </c>
      <c r="B21">
        <v>101020401</v>
      </c>
      <c r="C21" t="s">
        <v>378</v>
      </c>
      <c r="D21" t="s">
        <v>209</v>
      </c>
      <c r="E21" t="s">
        <v>1317</v>
      </c>
      <c r="F21" t="s">
        <v>351</v>
      </c>
      <c r="G21" t="s">
        <v>1341</v>
      </c>
      <c r="H21" t="s">
        <v>1342</v>
      </c>
      <c r="I21" t="s">
        <v>1086</v>
      </c>
      <c r="K21" t="s">
        <v>448</v>
      </c>
      <c r="L21" s="145">
        <v>45603.642164351855</v>
      </c>
      <c r="M21" t="s">
        <v>1321</v>
      </c>
    </row>
    <row r="22" spans="1:13">
      <c r="A22">
        <v>1319319</v>
      </c>
      <c r="B22">
        <v>101020402</v>
      </c>
      <c r="C22" t="s">
        <v>381</v>
      </c>
      <c r="D22" t="s">
        <v>209</v>
      </c>
      <c r="E22" t="s">
        <v>1317</v>
      </c>
      <c r="F22" t="s">
        <v>303</v>
      </c>
      <c r="G22" s="335" t="s">
        <v>1300</v>
      </c>
      <c r="H22" t="s">
        <v>712</v>
      </c>
      <c r="I22" t="s">
        <v>646</v>
      </c>
      <c r="K22" t="s">
        <v>317</v>
      </c>
      <c r="L22" s="145">
        <v>45603.642164351855</v>
      </c>
      <c r="M22" t="s">
        <v>1321</v>
      </c>
    </row>
    <row r="23" spans="1:13" hidden="1">
      <c r="A23">
        <v>1319321</v>
      </c>
      <c r="B23">
        <v>101020403</v>
      </c>
      <c r="C23" t="s">
        <v>382</v>
      </c>
      <c r="D23" t="s">
        <v>209</v>
      </c>
      <c r="E23" t="s">
        <v>1317</v>
      </c>
      <c r="F23" t="s">
        <v>351</v>
      </c>
      <c r="G23" t="s">
        <v>1343</v>
      </c>
      <c r="H23" t="s">
        <v>1344</v>
      </c>
      <c r="I23" t="s">
        <v>1345</v>
      </c>
      <c r="K23" t="s">
        <v>448</v>
      </c>
      <c r="L23" s="145">
        <v>45603.642164351855</v>
      </c>
      <c r="M23" t="s">
        <v>1321</v>
      </c>
    </row>
    <row r="24" spans="1:13">
      <c r="A24">
        <v>1319323</v>
      </c>
      <c r="B24">
        <v>101020404</v>
      </c>
      <c r="C24" t="s">
        <v>386</v>
      </c>
      <c r="D24" t="s">
        <v>209</v>
      </c>
      <c r="E24" t="s">
        <v>1317</v>
      </c>
      <c r="F24" t="s">
        <v>351</v>
      </c>
      <c r="G24" s="335" t="s">
        <v>1346</v>
      </c>
      <c r="H24" t="s">
        <v>1347</v>
      </c>
      <c r="I24" t="s">
        <v>352</v>
      </c>
      <c r="K24" t="s">
        <v>345</v>
      </c>
      <c r="L24" s="145">
        <v>45603.642164351855</v>
      </c>
      <c r="M24" t="s">
        <v>1321</v>
      </c>
    </row>
    <row r="25" spans="1:13" hidden="1">
      <c r="A25">
        <v>1319527</v>
      </c>
      <c r="B25">
        <v>101020501</v>
      </c>
      <c r="C25" t="s">
        <v>752</v>
      </c>
      <c r="D25" t="s">
        <v>210</v>
      </c>
      <c r="E25" t="s">
        <v>1317</v>
      </c>
      <c r="F25" t="s">
        <v>661</v>
      </c>
      <c r="G25" t="s">
        <v>352</v>
      </c>
      <c r="H25" t="s">
        <v>352</v>
      </c>
      <c r="I25" t="s">
        <v>1341</v>
      </c>
      <c r="K25" t="s">
        <v>340</v>
      </c>
      <c r="L25" s="145">
        <v>45603.642164351855</v>
      </c>
      <c r="M25" t="s">
        <v>1321</v>
      </c>
    </row>
    <row r="26" spans="1:13" hidden="1">
      <c r="A26">
        <v>1319529</v>
      </c>
      <c r="B26">
        <v>101020502</v>
      </c>
      <c r="C26" t="s">
        <v>754</v>
      </c>
      <c r="D26" t="s">
        <v>210</v>
      </c>
      <c r="E26" t="s">
        <v>1317</v>
      </c>
      <c r="F26" t="s">
        <v>661</v>
      </c>
      <c r="G26" t="s">
        <v>352</v>
      </c>
      <c r="H26" t="s">
        <v>352</v>
      </c>
      <c r="I26" t="s">
        <v>1510</v>
      </c>
      <c r="K26" t="s">
        <v>340</v>
      </c>
      <c r="L26" s="145">
        <v>45603.642164351855</v>
      </c>
      <c r="M26" t="s">
        <v>1321</v>
      </c>
    </row>
    <row r="27" spans="1:13" hidden="1">
      <c r="A27">
        <v>1319531</v>
      </c>
      <c r="B27">
        <v>101020504</v>
      </c>
      <c r="C27" t="s">
        <v>759</v>
      </c>
      <c r="D27" t="s">
        <v>210</v>
      </c>
      <c r="E27" t="s">
        <v>1317</v>
      </c>
      <c r="F27" t="s">
        <v>661</v>
      </c>
      <c r="G27" t="s">
        <v>352</v>
      </c>
      <c r="H27" t="s">
        <v>1511</v>
      </c>
      <c r="I27" t="s">
        <v>1512</v>
      </c>
      <c r="K27" t="s">
        <v>340</v>
      </c>
      <c r="L27" s="145">
        <v>45603.642164351855</v>
      </c>
      <c r="M27" t="s">
        <v>1321</v>
      </c>
    </row>
    <row r="28" spans="1:13">
      <c r="A28">
        <v>1319325</v>
      </c>
      <c r="B28">
        <v>101020601</v>
      </c>
      <c r="C28" t="s">
        <v>389</v>
      </c>
      <c r="D28" t="s">
        <v>211</v>
      </c>
      <c r="E28" t="s">
        <v>1317</v>
      </c>
      <c r="F28" t="s">
        <v>303</v>
      </c>
      <c r="G28" s="335" t="s">
        <v>715</v>
      </c>
      <c r="H28" t="s">
        <v>1348</v>
      </c>
      <c r="I28" t="s">
        <v>1349</v>
      </c>
      <c r="K28" t="s">
        <v>317</v>
      </c>
      <c r="L28" s="145">
        <v>45603.642164351855</v>
      </c>
      <c r="M28" t="s">
        <v>1321</v>
      </c>
    </row>
    <row r="29" spans="1:13">
      <c r="A29">
        <v>1319327</v>
      </c>
      <c r="B29">
        <v>101020602</v>
      </c>
      <c r="C29" t="s">
        <v>391</v>
      </c>
      <c r="D29" t="s">
        <v>211</v>
      </c>
      <c r="E29" t="s">
        <v>1317</v>
      </c>
      <c r="F29" t="s">
        <v>351</v>
      </c>
      <c r="G29" s="335" t="s">
        <v>718</v>
      </c>
      <c r="H29" t="s">
        <v>718</v>
      </c>
      <c r="I29" t="s">
        <v>352</v>
      </c>
      <c r="K29" t="s">
        <v>345</v>
      </c>
      <c r="L29" s="145">
        <v>45603.642164351855</v>
      </c>
      <c r="M29" t="s">
        <v>1321</v>
      </c>
    </row>
    <row r="30" spans="1:13" hidden="1">
      <c r="A30">
        <v>1319329</v>
      </c>
      <c r="B30">
        <v>101020603</v>
      </c>
      <c r="C30" t="s">
        <v>395</v>
      </c>
      <c r="D30" t="s">
        <v>211</v>
      </c>
      <c r="E30" t="s">
        <v>1317</v>
      </c>
      <c r="F30" t="s">
        <v>351</v>
      </c>
      <c r="G30" t="s">
        <v>1350</v>
      </c>
      <c r="H30" t="s">
        <v>470</v>
      </c>
      <c r="I30" t="s">
        <v>1351</v>
      </c>
      <c r="K30" t="s">
        <v>317</v>
      </c>
      <c r="L30" s="145">
        <v>45603.642164351855</v>
      </c>
      <c r="M30" t="s">
        <v>1321</v>
      </c>
    </row>
    <row r="31" spans="1:13" hidden="1">
      <c r="A31">
        <v>1319331</v>
      </c>
      <c r="B31">
        <v>101020604</v>
      </c>
      <c r="C31" t="s">
        <v>399</v>
      </c>
      <c r="D31" t="s">
        <v>211</v>
      </c>
      <c r="E31" t="s">
        <v>1317</v>
      </c>
      <c r="F31" t="s">
        <v>351</v>
      </c>
      <c r="G31" t="s">
        <v>1352</v>
      </c>
      <c r="H31" t="s">
        <v>1352</v>
      </c>
      <c r="I31" t="s">
        <v>1278</v>
      </c>
      <c r="K31" t="s">
        <v>317</v>
      </c>
      <c r="L31" s="145">
        <v>45603.642164351855</v>
      </c>
      <c r="M31" t="s">
        <v>1321</v>
      </c>
    </row>
    <row r="32" spans="1:13" hidden="1">
      <c r="A32">
        <v>1319533</v>
      </c>
      <c r="B32">
        <v>101020605</v>
      </c>
      <c r="C32" t="s">
        <v>760</v>
      </c>
      <c r="D32" t="s">
        <v>211</v>
      </c>
      <c r="E32" t="s">
        <v>1317</v>
      </c>
      <c r="F32" t="s">
        <v>661</v>
      </c>
      <c r="G32" t="s">
        <v>352</v>
      </c>
      <c r="H32" t="s">
        <v>352</v>
      </c>
      <c r="I32" t="s">
        <v>352</v>
      </c>
      <c r="K32" t="s">
        <v>340</v>
      </c>
      <c r="L32" s="145">
        <v>45603.642164351855</v>
      </c>
      <c r="M32" t="s">
        <v>1321</v>
      </c>
    </row>
    <row r="33" spans="1:13" hidden="1">
      <c r="A33">
        <v>1319333</v>
      </c>
      <c r="B33">
        <v>101030101</v>
      </c>
      <c r="C33" t="s">
        <v>403</v>
      </c>
      <c r="D33" t="s">
        <v>212</v>
      </c>
      <c r="E33" t="s">
        <v>1317</v>
      </c>
      <c r="F33" t="s">
        <v>351</v>
      </c>
      <c r="G33" t="s">
        <v>352</v>
      </c>
      <c r="H33" t="s">
        <v>352</v>
      </c>
      <c r="I33" t="s">
        <v>352</v>
      </c>
      <c r="K33" t="s">
        <v>340</v>
      </c>
      <c r="L33" s="145">
        <v>45603.642164351855</v>
      </c>
      <c r="M33" t="s">
        <v>1321</v>
      </c>
    </row>
    <row r="34" spans="1:13" hidden="1">
      <c r="A34">
        <v>1319335</v>
      </c>
      <c r="B34">
        <v>101030102</v>
      </c>
      <c r="C34" t="s">
        <v>407</v>
      </c>
      <c r="D34" t="s">
        <v>212</v>
      </c>
      <c r="E34" t="s">
        <v>1317</v>
      </c>
      <c r="F34" t="s">
        <v>319</v>
      </c>
      <c r="G34" t="s">
        <v>729</v>
      </c>
      <c r="H34" t="s">
        <v>1353</v>
      </c>
      <c r="I34" t="s">
        <v>1354</v>
      </c>
      <c r="K34" t="s">
        <v>340</v>
      </c>
      <c r="L34" s="145">
        <v>45603.642164351855</v>
      </c>
      <c r="M34" t="s">
        <v>1321</v>
      </c>
    </row>
    <row r="35" spans="1:13" hidden="1">
      <c r="A35">
        <v>1319337</v>
      </c>
      <c r="B35">
        <v>101030109</v>
      </c>
      <c r="C35" t="s">
        <v>431</v>
      </c>
      <c r="D35" t="s">
        <v>212</v>
      </c>
      <c r="E35" t="s">
        <v>1317</v>
      </c>
      <c r="F35" t="s">
        <v>319</v>
      </c>
      <c r="G35" t="s">
        <v>1355</v>
      </c>
      <c r="H35" t="s">
        <v>1356</v>
      </c>
      <c r="I35" t="s">
        <v>1016</v>
      </c>
      <c r="K35" t="s">
        <v>340</v>
      </c>
      <c r="L35" s="145">
        <v>45603.642164351855</v>
      </c>
      <c r="M35" t="s">
        <v>1321</v>
      </c>
    </row>
    <row r="36" spans="1:13" hidden="1">
      <c r="A36">
        <v>1319339</v>
      </c>
      <c r="B36">
        <v>101030201</v>
      </c>
      <c r="C36" t="s">
        <v>444</v>
      </c>
      <c r="D36" t="s">
        <v>213</v>
      </c>
      <c r="E36" t="s">
        <v>1317</v>
      </c>
      <c r="F36" t="s">
        <v>319</v>
      </c>
      <c r="G36" t="s">
        <v>1357</v>
      </c>
      <c r="H36" t="s">
        <v>1241</v>
      </c>
      <c r="I36" t="s">
        <v>1358</v>
      </c>
      <c r="K36" t="s">
        <v>340</v>
      </c>
      <c r="L36" s="145">
        <v>45603.642164351855</v>
      </c>
      <c r="M36" t="s">
        <v>1321</v>
      </c>
    </row>
    <row r="37" spans="1:13" hidden="1">
      <c r="A37">
        <v>1319341</v>
      </c>
      <c r="B37">
        <v>101030202</v>
      </c>
      <c r="C37" t="s">
        <v>449</v>
      </c>
      <c r="D37" t="s">
        <v>213</v>
      </c>
      <c r="E37" t="s">
        <v>1317</v>
      </c>
      <c r="F37" t="s">
        <v>319</v>
      </c>
      <c r="G37" t="s">
        <v>804</v>
      </c>
      <c r="H37" t="s">
        <v>1359</v>
      </c>
      <c r="I37" t="s">
        <v>1360</v>
      </c>
      <c r="K37" t="s">
        <v>317</v>
      </c>
      <c r="L37" s="145">
        <v>45603.642164351855</v>
      </c>
      <c r="M37" t="s">
        <v>1321</v>
      </c>
    </row>
    <row r="38" spans="1:13" hidden="1">
      <c r="A38">
        <v>1319535</v>
      </c>
      <c r="B38">
        <v>101030203</v>
      </c>
      <c r="C38" t="s">
        <v>765</v>
      </c>
      <c r="D38" t="s">
        <v>213</v>
      </c>
      <c r="E38" t="s">
        <v>1317</v>
      </c>
      <c r="F38" t="s">
        <v>661</v>
      </c>
      <c r="G38" t="s">
        <v>352</v>
      </c>
      <c r="H38" t="s">
        <v>352</v>
      </c>
      <c r="I38" t="s">
        <v>352</v>
      </c>
      <c r="K38" t="s">
        <v>340</v>
      </c>
      <c r="L38" s="145">
        <v>45603.642164351855</v>
      </c>
      <c r="M38" t="s">
        <v>1321</v>
      </c>
    </row>
    <row r="39" spans="1:13" hidden="1">
      <c r="A39">
        <v>1319343</v>
      </c>
      <c r="B39">
        <v>101030204</v>
      </c>
      <c r="C39" t="s">
        <v>453</v>
      </c>
      <c r="D39" t="s">
        <v>213</v>
      </c>
      <c r="E39" t="s">
        <v>1317</v>
      </c>
      <c r="F39" t="s">
        <v>319</v>
      </c>
      <c r="G39" t="s">
        <v>1361</v>
      </c>
      <c r="H39" t="s">
        <v>1362</v>
      </c>
      <c r="I39" t="s">
        <v>1363</v>
      </c>
      <c r="K39" t="s">
        <v>317</v>
      </c>
      <c r="L39" s="145">
        <v>45603.642164351855</v>
      </c>
      <c r="M39" t="s">
        <v>1321</v>
      </c>
    </row>
    <row r="40" spans="1:13">
      <c r="A40">
        <v>1319345</v>
      </c>
      <c r="B40">
        <v>101030205</v>
      </c>
      <c r="C40" t="s">
        <v>457</v>
      </c>
      <c r="D40" t="s">
        <v>213</v>
      </c>
      <c r="E40" t="s">
        <v>1317</v>
      </c>
      <c r="F40" t="s">
        <v>319</v>
      </c>
      <c r="G40" s="335" t="s">
        <v>1364</v>
      </c>
      <c r="H40" t="s">
        <v>1365</v>
      </c>
      <c r="I40" t="s">
        <v>1366</v>
      </c>
      <c r="K40" t="s">
        <v>317</v>
      </c>
      <c r="L40" s="145">
        <v>45603.642164351855</v>
      </c>
      <c r="M40" t="s">
        <v>1321</v>
      </c>
    </row>
    <row r="41" spans="1:13" hidden="1">
      <c r="A41">
        <v>1319347</v>
      </c>
      <c r="B41">
        <v>101030206</v>
      </c>
      <c r="C41" t="s">
        <v>461</v>
      </c>
      <c r="D41" t="s">
        <v>213</v>
      </c>
      <c r="E41" t="s">
        <v>1317</v>
      </c>
      <c r="F41" t="s">
        <v>319</v>
      </c>
      <c r="G41" t="s">
        <v>1367</v>
      </c>
      <c r="H41" t="s">
        <v>1368</v>
      </c>
      <c r="I41" t="s">
        <v>1369</v>
      </c>
      <c r="K41" t="s">
        <v>317</v>
      </c>
      <c r="L41" s="145">
        <v>45603.642164351855</v>
      </c>
      <c r="M41" t="s">
        <v>1321</v>
      </c>
    </row>
    <row r="42" spans="1:13" hidden="1">
      <c r="A42">
        <v>1319537</v>
      </c>
      <c r="B42">
        <v>101040101</v>
      </c>
      <c r="C42" t="s">
        <v>767</v>
      </c>
      <c r="D42" t="s">
        <v>214</v>
      </c>
      <c r="E42" t="s">
        <v>1317</v>
      </c>
      <c r="F42" t="s">
        <v>661</v>
      </c>
      <c r="G42" t="s">
        <v>352</v>
      </c>
      <c r="H42" t="s">
        <v>352</v>
      </c>
      <c r="I42" t="s">
        <v>1513</v>
      </c>
      <c r="K42" t="s">
        <v>340</v>
      </c>
      <c r="L42" s="145">
        <v>45603.642164351855</v>
      </c>
      <c r="M42" t="s">
        <v>1321</v>
      </c>
    </row>
    <row r="43" spans="1:13" hidden="1">
      <c r="A43">
        <v>1319539</v>
      </c>
      <c r="B43">
        <v>101040102</v>
      </c>
      <c r="C43" t="s">
        <v>769</v>
      </c>
      <c r="D43" t="s">
        <v>214</v>
      </c>
      <c r="E43" t="s">
        <v>1317</v>
      </c>
      <c r="F43" t="s">
        <v>661</v>
      </c>
      <c r="G43" t="s">
        <v>763</v>
      </c>
      <c r="H43" t="s">
        <v>763</v>
      </c>
      <c r="I43" t="s">
        <v>1514</v>
      </c>
      <c r="K43" t="s">
        <v>340</v>
      </c>
      <c r="L43" s="145">
        <v>45603.642164351855</v>
      </c>
      <c r="M43" t="s">
        <v>1321</v>
      </c>
    </row>
    <row r="44" spans="1:13" hidden="1">
      <c r="A44">
        <v>1319541</v>
      </c>
      <c r="B44">
        <v>101040103</v>
      </c>
      <c r="C44" t="s">
        <v>772</v>
      </c>
      <c r="D44" t="s">
        <v>214</v>
      </c>
      <c r="E44" t="s">
        <v>1317</v>
      </c>
      <c r="F44" t="s">
        <v>661</v>
      </c>
      <c r="G44" t="s">
        <v>352</v>
      </c>
      <c r="H44" t="s">
        <v>1515</v>
      </c>
      <c r="I44" t="s">
        <v>1516</v>
      </c>
      <c r="K44" t="s">
        <v>340</v>
      </c>
      <c r="L44" s="145">
        <v>45603.642164351855</v>
      </c>
      <c r="M44" t="s">
        <v>1321</v>
      </c>
    </row>
    <row r="45" spans="1:13" hidden="1">
      <c r="A45">
        <v>1319543</v>
      </c>
      <c r="B45">
        <v>101040201</v>
      </c>
      <c r="C45" t="s">
        <v>773</v>
      </c>
      <c r="D45" t="s">
        <v>215</v>
      </c>
      <c r="E45" t="s">
        <v>1317</v>
      </c>
      <c r="F45" t="s">
        <v>661</v>
      </c>
      <c r="G45" t="s">
        <v>352</v>
      </c>
      <c r="H45" t="s">
        <v>1517</v>
      </c>
      <c r="I45" t="s">
        <v>1024</v>
      </c>
      <c r="K45" t="s">
        <v>340</v>
      </c>
      <c r="L45" s="145">
        <v>45603.642164351855</v>
      </c>
      <c r="M45" t="s">
        <v>1321</v>
      </c>
    </row>
    <row r="46" spans="1:13" hidden="1">
      <c r="A46">
        <v>1319545</v>
      </c>
      <c r="B46">
        <v>101040202</v>
      </c>
      <c r="C46" t="s">
        <v>774</v>
      </c>
      <c r="D46" t="s">
        <v>215</v>
      </c>
      <c r="E46" t="s">
        <v>1317</v>
      </c>
      <c r="F46" t="s">
        <v>661</v>
      </c>
      <c r="G46" t="s">
        <v>352</v>
      </c>
      <c r="H46" t="s">
        <v>1518</v>
      </c>
      <c r="I46" t="s">
        <v>1519</v>
      </c>
      <c r="K46" t="s">
        <v>340</v>
      </c>
      <c r="L46" s="145">
        <v>45603.642164351855</v>
      </c>
      <c r="M46" t="s">
        <v>1321</v>
      </c>
    </row>
    <row r="47" spans="1:13" hidden="1">
      <c r="A47">
        <v>1319547</v>
      </c>
      <c r="B47">
        <v>101040203</v>
      </c>
      <c r="C47" t="s">
        <v>775</v>
      </c>
      <c r="D47" t="s">
        <v>215</v>
      </c>
      <c r="E47" t="s">
        <v>1317</v>
      </c>
      <c r="F47" t="s">
        <v>661</v>
      </c>
      <c r="G47" t="s">
        <v>352</v>
      </c>
      <c r="H47" t="s">
        <v>352</v>
      </c>
      <c r="I47" t="s">
        <v>1520</v>
      </c>
      <c r="K47" t="s">
        <v>340</v>
      </c>
      <c r="L47" s="145">
        <v>45603.642164351855</v>
      </c>
      <c r="M47" t="s">
        <v>1321</v>
      </c>
    </row>
    <row r="48" spans="1:13" hidden="1">
      <c r="A48">
        <v>1319549</v>
      </c>
      <c r="B48">
        <v>101040204</v>
      </c>
      <c r="C48" t="s">
        <v>776</v>
      </c>
      <c r="D48" t="s">
        <v>215</v>
      </c>
      <c r="E48" t="s">
        <v>1317</v>
      </c>
      <c r="F48" t="s">
        <v>661</v>
      </c>
      <c r="G48" t="s">
        <v>352</v>
      </c>
      <c r="H48" t="s">
        <v>1521</v>
      </c>
      <c r="I48" t="s">
        <v>865</v>
      </c>
      <c r="K48" t="s">
        <v>340</v>
      </c>
      <c r="L48" s="145">
        <v>45603.642164351855</v>
      </c>
      <c r="M48" t="s">
        <v>1321</v>
      </c>
    </row>
    <row r="49" spans="1:13" hidden="1">
      <c r="A49">
        <v>1319551</v>
      </c>
      <c r="B49">
        <v>101040301</v>
      </c>
      <c r="C49" t="s">
        <v>780</v>
      </c>
      <c r="D49" t="s">
        <v>216</v>
      </c>
      <c r="E49" t="s">
        <v>1317</v>
      </c>
      <c r="F49" t="s">
        <v>661</v>
      </c>
      <c r="G49" t="s">
        <v>352</v>
      </c>
      <c r="H49" t="s">
        <v>523</v>
      </c>
      <c r="I49" t="s">
        <v>1522</v>
      </c>
      <c r="K49" t="s">
        <v>340</v>
      </c>
      <c r="L49" s="145">
        <v>45603.642164351855</v>
      </c>
      <c r="M49" t="s">
        <v>1321</v>
      </c>
    </row>
    <row r="50" spans="1:13" hidden="1">
      <c r="A50">
        <v>1319349</v>
      </c>
      <c r="B50">
        <v>101040302</v>
      </c>
      <c r="C50" t="s">
        <v>471</v>
      </c>
      <c r="D50" t="s">
        <v>216</v>
      </c>
      <c r="E50" t="s">
        <v>1317</v>
      </c>
      <c r="F50" t="s">
        <v>351</v>
      </c>
      <c r="G50" t="s">
        <v>352</v>
      </c>
      <c r="H50" t="s">
        <v>352</v>
      </c>
      <c r="I50" t="s">
        <v>352</v>
      </c>
      <c r="K50" t="s">
        <v>340</v>
      </c>
      <c r="L50" s="145">
        <v>45603.642164351855</v>
      </c>
      <c r="M50" t="s">
        <v>1321</v>
      </c>
    </row>
    <row r="51" spans="1:13" hidden="1">
      <c r="A51">
        <v>1319553</v>
      </c>
      <c r="B51">
        <v>101050101</v>
      </c>
      <c r="C51" t="s">
        <v>781</v>
      </c>
      <c r="D51" t="s">
        <v>217</v>
      </c>
      <c r="E51" t="s">
        <v>1317</v>
      </c>
      <c r="F51" t="s">
        <v>661</v>
      </c>
      <c r="G51" t="s">
        <v>352</v>
      </c>
      <c r="H51" t="s">
        <v>1523</v>
      </c>
      <c r="I51" t="s">
        <v>1524</v>
      </c>
      <c r="K51" t="s">
        <v>340</v>
      </c>
      <c r="L51" s="145">
        <v>45603.642164351855</v>
      </c>
      <c r="M51" t="s">
        <v>1321</v>
      </c>
    </row>
    <row r="52" spans="1:13" hidden="1">
      <c r="A52">
        <v>1319555</v>
      </c>
      <c r="B52">
        <v>101050102</v>
      </c>
      <c r="C52" t="s">
        <v>783</v>
      </c>
      <c r="D52" t="s">
        <v>217</v>
      </c>
      <c r="E52" t="s">
        <v>1317</v>
      </c>
      <c r="F52" t="s">
        <v>661</v>
      </c>
      <c r="G52" t="s">
        <v>352</v>
      </c>
      <c r="H52" t="s">
        <v>1525</v>
      </c>
      <c r="I52" t="s">
        <v>352</v>
      </c>
      <c r="K52" t="s">
        <v>340</v>
      </c>
      <c r="L52" s="145">
        <v>45603.642164351855</v>
      </c>
      <c r="M52" t="s">
        <v>1321</v>
      </c>
    </row>
    <row r="53" spans="1:13" hidden="1">
      <c r="A53">
        <v>1319557</v>
      </c>
      <c r="B53">
        <v>101050201</v>
      </c>
      <c r="C53" t="s">
        <v>784</v>
      </c>
      <c r="D53" t="s">
        <v>218</v>
      </c>
      <c r="E53" t="s">
        <v>1317</v>
      </c>
      <c r="F53" t="s">
        <v>661</v>
      </c>
      <c r="G53" t="s">
        <v>352</v>
      </c>
      <c r="H53" t="s">
        <v>1496</v>
      </c>
      <c r="I53" t="s">
        <v>1526</v>
      </c>
      <c r="K53" t="s">
        <v>340</v>
      </c>
      <c r="L53" s="145">
        <v>45603.642164351855</v>
      </c>
      <c r="M53" t="s">
        <v>1321</v>
      </c>
    </row>
    <row r="54" spans="1:13">
      <c r="A54">
        <v>1319351</v>
      </c>
      <c r="B54">
        <v>101050202</v>
      </c>
      <c r="C54" t="s">
        <v>472</v>
      </c>
      <c r="D54" t="s">
        <v>218</v>
      </c>
      <c r="E54" t="s">
        <v>1317</v>
      </c>
      <c r="F54" t="s">
        <v>351</v>
      </c>
      <c r="G54" s="335" t="s">
        <v>1092</v>
      </c>
      <c r="H54" t="s">
        <v>1092</v>
      </c>
      <c r="I54" t="s">
        <v>1092</v>
      </c>
      <c r="K54" t="s">
        <v>317</v>
      </c>
      <c r="L54" s="145">
        <v>45603.642164351855</v>
      </c>
      <c r="M54" t="s">
        <v>1321</v>
      </c>
    </row>
    <row r="55" spans="1:13" hidden="1">
      <c r="A55">
        <v>1319559</v>
      </c>
      <c r="B55">
        <v>101050203</v>
      </c>
      <c r="C55" t="s">
        <v>786</v>
      </c>
      <c r="D55" t="s">
        <v>218</v>
      </c>
      <c r="E55" t="s">
        <v>1317</v>
      </c>
      <c r="F55" t="s">
        <v>661</v>
      </c>
      <c r="G55" t="s">
        <v>352</v>
      </c>
      <c r="H55" t="s">
        <v>1527</v>
      </c>
      <c r="I55" t="s">
        <v>1528</v>
      </c>
      <c r="K55" t="s">
        <v>340</v>
      </c>
      <c r="L55" s="145">
        <v>45603.642164351855</v>
      </c>
      <c r="M55" t="s">
        <v>1321</v>
      </c>
    </row>
    <row r="56" spans="1:13" hidden="1">
      <c r="A56">
        <v>1319353</v>
      </c>
      <c r="B56">
        <v>101050301</v>
      </c>
      <c r="C56" t="s">
        <v>475</v>
      </c>
      <c r="D56" t="s">
        <v>219</v>
      </c>
      <c r="E56" t="s">
        <v>1317</v>
      </c>
      <c r="F56" t="s">
        <v>319</v>
      </c>
      <c r="G56" t="s">
        <v>1370</v>
      </c>
      <c r="H56" t="s">
        <v>1371</v>
      </c>
      <c r="I56" t="s">
        <v>1372</v>
      </c>
      <c r="K56" t="s">
        <v>340</v>
      </c>
      <c r="L56" s="145">
        <v>45603.642164351855</v>
      </c>
      <c r="M56" t="s">
        <v>1321</v>
      </c>
    </row>
    <row r="57" spans="1:13" hidden="1">
      <c r="A57">
        <v>1319355</v>
      </c>
      <c r="B57">
        <v>101060101</v>
      </c>
      <c r="C57" t="s">
        <v>478</v>
      </c>
      <c r="D57" t="s">
        <v>104</v>
      </c>
      <c r="E57" t="s">
        <v>1317</v>
      </c>
      <c r="F57" t="s">
        <v>319</v>
      </c>
      <c r="G57" t="s">
        <v>1373</v>
      </c>
      <c r="H57" t="s">
        <v>1374</v>
      </c>
      <c r="I57" t="s">
        <v>1375</v>
      </c>
      <c r="K57" t="s">
        <v>340</v>
      </c>
      <c r="L57" s="145">
        <v>45603.642164351855</v>
      </c>
      <c r="M57" t="s">
        <v>1321</v>
      </c>
    </row>
    <row r="58" spans="1:13" hidden="1">
      <c r="A58">
        <v>1319357</v>
      </c>
      <c r="B58">
        <v>101060102</v>
      </c>
      <c r="C58" t="s">
        <v>482</v>
      </c>
      <c r="D58" t="s">
        <v>104</v>
      </c>
      <c r="E58" t="s">
        <v>1317</v>
      </c>
      <c r="F58" t="s">
        <v>319</v>
      </c>
      <c r="G58" t="s">
        <v>1376</v>
      </c>
      <c r="H58" t="s">
        <v>1377</v>
      </c>
      <c r="I58" t="s">
        <v>1378</v>
      </c>
      <c r="K58" t="s">
        <v>317</v>
      </c>
      <c r="L58" s="145">
        <v>45603.642164351855</v>
      </c>
      <c r="M58" t="s">
        <v>1321</v>
      </c>
    </row>
    <row r="59" spans="1:13" hidden="1">
      <c r="A59">
        <v>1319359</v>
      </c>
      <c r="B59">
        <v>101060103</v>
      </c>
      <c r="C59" t="s">
        <v>486</v>
      </c>
      <c r="D59" t="s">
        <v>104</v>
      </c>
      <c r="E59" t="s">
        <v>1317</v>
      </c>
      <c r="F59" t="s">
        <v>319</v>
      </c>
      <c r="G59" t="s">
        <v>1379</v>
      </c>
      <c r="H59" t="s">
        <v>1380</v>
      </c>
      <c r="I59" t="s">
        <v>1381</v>
      </c>
      <c r="K59" t="s">
        <v>340</v>
      </c>
      <c r="L59" s="145">
        <v>45603.642164351855</v>
      </c>
      <c r="M59" t="s">
        <v>1321</v>
      </c>
    </row>
    <row r="60" spans="1:13" hidden="1">
      <c r="A60">
        <v>1319361</v>
      </c>
      <c r="B60">
        <v>101060105</v>
      </c>
      <c r="C60" t="s">
        <v>494</v>
      </c>
      <c r="D60" t="s">
        <v>104</v>
      </c>
      <c r="E60" t="s">
        <v>1317</v>
      </c>
      <c r="F60" t="s">
        <v>319</v>
      </c>
      <c r="G60" t="s">
        <v>1382</v>
      </c>
      <c r="H60" t="s">
        <v>1383</v>
      </c>
      <c r="I60" t="s">
        <v>1384</v>
      </c>
      <c r="K60" t="s">
        <v>340</v>
      </c>
      <c r="L60" s="145">
        <v>45603.642164351855</v>
      </c>
      <c r="M60" t="s">
        <v>1321</v>
      </c>
    </row>
    <row r="61" spans="1:13" hidden="1">
      <c r="A61">
        <v>1319363</v>
      </c>
      <c r="B61">
        <v>101060106</v>
      </c>
      <c r="C61" t="s">
        <v>498</v>
      </c>
      <c r="D61" t="s">
        <v>104</v>
      </c>
      <c r="E61" t="s">
        <v>1317</v>
      </c>
      <c r="F61" t="s">
        <v>319</v>
      </c>
      <c r="G61" t="s">
        <v>1385</v>
      </c>
      <c r="H61" t="s">
        <v>1386</v>
      </c>
      <c r="I61" t="s">
        <v>1387</v>
      </c>
      <c r="K61" t="s">
        <v>317</v>
      </c>
      <c r="L61" s="145">
        <v>45603.642164351855</v>
      </c>
      <c r="M61" t="s">
        <v>1321</v>
      </c>
    </row>
    <row r="62" spans="1:13" hidden="1">
      <c r="A62">
        <v>1319365</v>
      </c>
      <c r="B62">
        <v>101060107</v>
      </c>
      <c r="C62" t="s">
        <v>502</v>
      </c>
      <c r="D62" t="s">
        <v>104</v>
      </c>
      <c r="E62" t="s">
        <v>1317</v>
      </c>
      <c r="F62" t="s">
        <v>319</v>
      </c>
      <c r="G62" t="s">
        <v>1388</v>
      </c>
      <c r="H62" t="s">
        <v>1389</v>
      </c>
      <c r="I62" t="s">
        <v>1390</v>
      </c>
      <c r="K62" t="s">
        <v>340</v>
      </c>
      <c r="L62" s="145">
        <v>45603.642164351855</v>
      </c>
      <c r="M62" t="s">
        <v>1321</v>
      </c>
    </row>
    <row r="63" spans="1:13" hidden="1">
      <c r="A63">
        <v>1319367</v>
      </c>
      <c r="B63">
        <v>101060108</v>
      </c>
      <c r="C63" t="s">
        <v>506</v>
      </c>
      <c r="D63" t="s">
        <v>104</v>
      </c>
      <c r="E63" t="s">
        <v>1317</v>
      </c>
      <c r="F63" t="s">
        <v>319</v>
      </c>
      <c r="G63" t="s">
        <v>1391</v>
      </c>
      <c r="H63" t="s">
        <v>1392</v>
      </c>
      <c r="I63" t="s">
        <v>1393</v>
      </c>
      <c r="K63" t="s">
        <v>340</v>
      </c>
      <c r="L63" s="145">
        <v>45603.642164351855</v>
      </c>
      <c r="M63" t="s">
        <v>1321</v>
      </c>
    </row>
    <row r="64" spans="1:13" hidden="1">
      <c r="A64">
        <v>1319369</v>
      </c>
      <c r="B64">
        <v>101070101</v>
      </c>
      <c r="C64" t="s">
        <v>510</v>
      </c>
      <c r="D64" t="s">
        <v>220</v>
      </c>
      <c r="E64" t="s">
        <v>1317</v>
      </c>
      <c r="F64" t="s">
        <v>319</v>
      </c>
      <c r="G64" t="s">
        <v>844</v>
      </c>
      <c r="H64" t="s">
        <v>1394</v>
      </c>
      <c r="I64" t="s">
        <v>1395</v>
      </c>
      <c r="K64" t="s">
        <v>340</v>
      </c>
      <c r="L64" s="145">
        <v>45603.642164351855</v>
      </c>
      <c r="M64" t="s">
        <v>1321</v>
      </c>
    </row>
    <row r="65" spans="1:13">
      <c r="A65">
        <v>1319371</v>
      </c>
      <c r="B65">
        <v>101070102</v>
      </c>
      <c r="C65" t="s">
        <v>514</v>
      </c>
      <c r="D65" t="s">
        <v>220</v>
      </c>
      <c r="E65" t="s">
        <v>1317</v>
      </c>
      <c r="F65" t="s">
        <v>319</v>
      </c>
      <c r="G65" s="335" t="s">
        <v>1396</v>
      </c>
      <c r="H65" t="s">
        <v>1397</v>
      </c>
      <c r="I65" t="s">
        <v>1398</v>
      </c>
      <c r="K65" t="s">
        <v>317</v>
      </c>
      <c r="L65" s="145">
        <v>45603.642164351855</v>
      </c>
      <c r="M65" t="s">
        <v>1321</v>
      </c>
    </row>
    <row r="66" spans="1:13" hidden="1">
      <c r="A66">
        <v>1319373</v>
      </c>
      <c r="B66">
        <v>101070104</v>
      </c>
      <c r="C66" t="s">
        <v>522</v>
      </c>
      <c r="D66" t="s">
        <v>220</v>
      </c>
      <c r="E66" t="s">
        <v>1317</v>
      </c>
      <c r="F66" t="s">
        <v>319</v>
      </c>
      <c r="G66" t="s">
        <v>1399</v>
      </c>
      <c r="H66" t="s">
        <v>1400</v>
      </c>
      <c r="I66" t="s">
        <v>1401</v>
      </c>
      <c r="K66" t="s">
        <v>340</v>
      </c>
      <c r="L66" s="145">
        <v>45603.642164351855</v>
      </c>
      <c r="M66" t="s">
        <v>1321</v>
      </c>
    </row>
    <row r="67" spans="1:13" hidden="1">
      <c r="A67">
        <v>1319375</v>
      </c>
      <c r="B67">
        <v>101070105</v>
      </c>
      <c r="C67" t="s">
        <v>526</v>
      </c>
      <c r="D67" t="s">
        <v>220</v>
      </c>
      <c r="E67" t="s">
        <v>1317</v>
      </c>
      <c r="F67" t="s">
        <v>319</v>
      </c>
      <c r="G67" t="s">
        <v>404</v>
      </c>
      <c r="H67" t="s">
        <v>485</v>
      </c>
      <c r="I67" t="s">
        <v>1402</v>
      </c>
      <c r="K67" t="s">
        <v>317</v>
      </c>
      <c r="L67" s="145">
        <v>45603.642164351855</v>
      </c>
      <c r="M67" t="s">
        <v>1321</v>
      </c>
    </row>
    <row r="68" spans="1:13" hidden="1">
      <c r="A68">
        <v>1319377</v>
      </c>
      <c r="B68">
        <v>101070106</v>
      </c>
      <c r="C68" t="s">
        <v>529</v>
      </c>
      <c r="D68" t="s">
        <v>220</v>
      </c>
      <c r="E68" t="s">
        <v>1317</v>
      </c>
      <c r="F68" t="s">
        <v>319</v>
      </c>
      <c r="G68" t="s">
        <v>1403</v>
      </c>
      <c r="H68" t="s">
        <v>1404</v>
      </c>
      <c r="I68" t="s">
        <v>1405</v>
      </c>
      <c r="K68" t="s">
        <v>340</v>
      </c>
      <c r="L68" s="145">
        <v>45603.642164351855</v>
      </c>
      <c r="M68" t="s">
        <v>1321</v>
      </c>
    </row>
    <row r="69" spans="1:13" hidden="1">
      <c r="A69">
        <v>1319379</v>
      </c>
      <c r="B69">
        <v>101070107</v>
      </c>
      <c r="C69" t="s">
        <v>533</v>
      </c>
      <c r="D69" t="s">
        <v>220</v>
      </c>
      <c r="E69" t="s">
        <v>1317</v>
      </c>
      <c r="F69" t="s">
        <v>319</v>
      </c>
      <c r="G69" t="s">
        <v>1406</v>
      </c>
      <c r="H69" t="s">
        <v>1407</v>
      </c>
      <c r="I69" t="s">
        <v>1408</v>
      </c>
      <c r="K69" t="s">
        <v>340</v>
      </c>
      <c r="L69" s="145">
        <v>45603.642164351855</v>
      </c>
      <c r="M69" t="s">
        <v>1321</v>
      </c>
    </row>
    <row r="70" spans="1:13" hidden="1">
      <c r="A70">
        <v>1319381</v>
      </c>
      <c r="B70">
        <v>101070108</v>
      </c>
      <c r="C70" t="s">
        <v>537</v>
      </c>
      <c r="D70" t="s">
        <v>220</v>
      </c>
      <c r="E70" t="s">
        <v>1317</v>
      </c>
      <c r="F70" t="s">
        <v>319</v>
      </c>
      <c r="G70" t="s">
        <v>1409</v>
      </c>
      <c r="H70" t="s">
        <v>1410</v>
      </c>
      <c r="I70" t="s">
        <v>1411</v>
      </c>
      <c r="K70" t="s">
        <v>448</v>
      </c>
      <c r="L70" s="145">
        <v>45603.642164351855</v>
      </c>
      <c r="M70" t="s">
        <v>1321</v>
      </c>
    </row>
    <row r="71" spans="1:13" hidden="1">
      <c r="A71">
        <v>1319383</v>
      </c>
      <c r="B71">
        <v>101070109</v>
      </c>
      <c r="C71" t="s">
        <v>541</v>
      </c>
      <c r="D71" t="s">
        <v>220</v>
      </c>
      <c r="E71" t="s">
        <v>1317</v>
      </c>
      <c r="F71" t="s">
        <v>319</v>
      </c>
      <c r="G71" t="s">
        <v>642</v>
      </c>
      <c r="H71" t="s">
        <v>1412</v>
      </c>
      <c r="I71" t="s">
        <v>1413</v>
      </c>
      <c r="K71" t="s">
        <v>340</v>
      </c>
      <c r="L71" s="145">
        <v>45603.642164351855</v>
      </c>
      <c r="M71" t="s">
        <v>1321</v>
      </c>
    </row>
    <row r="72" spans="1:13" hidden="1">
      <c r="A72">
        <v>1319385</v>
      </c>
      <c r="B72">
        <v>101070110</v>
      </c>
      <c r="C72" t="s">
        <v>545</v>
      </c>
      <c r="D72" t="s">
        <v>220</v>
      </c>
      <c r="E72" t="s">
        <v>1317</v>
      </c>
      <c r="F72" t="s">
        <v>319</v>
      </c>
      <c r="G72" t="s">
        <v>1414</v>
      </c>
      <c r="H72" t="s">
        <v>1415</v>
      </c>
      <c r="I72" t="s">
        <v>1416</v>
      </c>
      <c r="K72" t="s">
        <v>317</v>
      </c>
      <c r="L72" s="145">
        <v>45603.642164351855</v>
      </c>
      <c r="M72" t="s">
        <v>1321</v>
      </c>
    </row>
    <row r="73" spans="1:13" hidden="1">
      <c r="A73">
        <v>1319387</v>
      </c>
      <c r="B73">
        <v>101070111</v>
      </c>
      <c r="C73" t="s">
        <v>549</v>
      </c>
      <c r="D73" t="s">
        <v>220</v>
      </c>
      <c r="E73" t="s">
        <v>1317</v>
      </c>
      <c r="F73" t="s">
        <v>319</v>
      </c>
      <c r="G73" t="s">
        <v>1417</v>
      </c>
      <c r="H73" t="s">
        <v>1418</v>
      </c>
      <c r="I73" t="s">
        <v>1419</v>
      </c>
      <c r="K73" t="s">
        <v>317</v>
      </c>
      <c r="L73" s="145">
        <v>45603.642164351855</v>
      </c>
      <c r="M73" t="s">
        <v>1321</v>
      </c>
    </row>
    <row r="74" spans="1:13" hidden="1">
      <c r="A74">
        <v>1319561</v>
      </c>
      <c r="B74">
        <v>101070202</v>
      </c>
      <c r="C74" t="s">
        <v>792</v>
      </c>
      <c r="D74" t="s">
        <v>221</v>
      </c>
      <c r="E74" t="s">
        <v>1317</v>
      </c>
      <c r="F74" t="s">
        <v>661</v>
      </c>
      <c r="G74" t="s">
        <v>352</v>
      </c>
      <c r="H74" t="s">
        <v>1529</v>
      </c>
      <c r="I74" t="s">
        <v>1530</v>
      </c>
      <c r="K74" t="s">
        <v>340</v>
      </c>
      <c r="L74" s="145">
        <v>45603.642164351855</v>
      </c>
      <c r="M74" t="s">
        <v>1321</v>
      </c>
    </row>
    <row r="75" spans="1:13" hidden="1">
      <c r="A75">
        <v>1319389</v>
      </c>
      <c r="B75">
        <v>101070203</v>
      </c>
      <c r="C75" t="s">
        <v>557</v>
      </c>
      <c r="D75" t="s">
        <v>221</v>
      </c>
      <c r="E75" t="s">
        <v>1317</v>
      </c>
      <c r="F75" t="s">
        <v>303</v>
      </c>
      <c r="G75" t="s">
        <v>1420</v>
      </c>
      <c r="H75" t="s">
        <v>1421</v>
      </c>
      <c r="I75" t="s">
        <v>1422</v>
      </c>
      <c r="K75" t="s">
        <v>340</v>
      </c>
      <c r="L75" s="145">
        <v>45603.642164351855</v>
      </c>
      <c r="M75" t="s">
        <v>1321</v>
      </c>
    </row>
    <row r="76" spans="1:13" hidden="1">
      <c r="A76">
        <v>1319391</v>
      </c>
      <c r="B76">
        <v>101070301</v>
      </c>
      <c r="C76" t="s">
        <v>561</v>
      </c>
      <c r="D76" t="s">
        <v>222</v>
      </c>
      <c r="E76" t="s">
        <v>1317</v>
      </c>
      <c r="F76" t="s">
        <v>319</v>
      </c>
      <c r="G76" t="s">
        <v>1423</v>
      </c>
      <c r="H76" t="s">
        <v>1424</v>
      </c>
      <c r="I76" t="s">
        <v>1425</v>
      </c>
      <c r="K76" t="s">
        <v>340</v>
      </c>
      <c r="L76" s="145">
        <v>45603.642164351855</v>
      </c>
      <c r="M76" t="s">
        <v>1321</v>
      </c>
    </row>
    <row r="77" spans="1:13" hidden="1">
      <c r="A77">
        <v>1319393</v>
      </c>
      <c r="B77">
        <v>101070302</v>
      </c>
      <c r="C77" t="s">
        <v>565</v>
      </c>
      <c r="D77" t="s">
        <v>222</v>
      </c>
      <c r="E77" t="s">
        <v>1317</v>
      </c>
      <c r="F77" t="s">
        <v>319</v>
      </c>
      <c r="G77" t="s">
        <v>1426</v>
      </c>
      <c r="H77" t="s">
        <v>1427</v>
      </c>
      <c r="I77" t="s">
        <v>335</v>
      </c>
      <c r="K77" t="s">
        <v>317</v>
      </c>
      <c r="L77" s="145">
        <v>45603.642164351855</v>
      </c>
      <c r="M77" t="s">
        <v>1321</v>
      </c>
    </row>
    <row r="78" spans="1:13" hidden="1">
      <c r="A78">
        <v>1319395</v>
      </c>
      <c r="B78">
        <v>101070402</v>
      </c>
      <c r="C78" t="s">
        <v>577</v>
      </c>
      <c r="D78" t="s">
        <v>223</v>
      </c>
      <c r="E78" t="s">
        <v>1317</v>
      </c>
      <c r="F78" t="s">
        <v>319</v>
      </c>
      <c r="G78" t="s">
        <v>1428</v>
      </c>
      <c r="H78" t="s">
        <v>1429</v>
      </c>
      <c r="I78" t="s">
        <v>1430</v>
      </c>
      <c r="K78" t="s">
        <v>340</v>
      </c>
      <c r="L78" s="145">
        <v>45603.642164351855</v>
      </c>
      <c r="M78" t="s">
        <v>1321</v>
      </c>
    </row>
    <row r="79" spans="1:13" hidden="1">
      <c r="A79">
        <v>1319397</v>
      </c>
      <c r="B79">
        <v>101070403</v>
      </c>
      <c r="C79" t="s">
        <v>581</v>
      </c>
      <c r="D79" t="s">
        <v>223</v>
      </c>
      <c r="E79" t="s">
        <v>1317</v>
      </c>
      <c r="F79" t="s">
        <v>319</v>
      </c>
      <c r="G79" t="s">
        <v>1431</v>
      </c>
      <c r="H79" t="s">
        <v>1432</v>
      </c>
      <c r="I79" t="s">
        <v>1433</v>
      </c>
      <c r="K79" t="s">
        <v>340</v>
      </c>
      <c r="L79" s="145">
        <v>45603.642164351855</v>
      </c>
      <c r="M79" t="s">
        <v>1321</v>
      </c>
    </row>
    <row r="80" spans="1:13" hidden="1">
      <c r="A80">
        <v>1319399</v>
      </c>
      <c r="B80">
        <v>101070404</v>
      </c>
      <c r="C80" t="s">
        <v>585</v>
      </c>
      <c r="D80" t="s">
        <v>223</v>
      </c>
      <c r="E80" t="s">
        <v>1317</v>
      </c>
      <c r="F80" t="s">
        <v>319</v>
      </c>
      <c r="G80" t="s">
        <v>1434</v>
      </c>
      <c r="H80" t="s">
        <v>1435</v>
      </c>
      <c r="I80" t="s">
        <v>1436</v>
      </c>
      <c r="K80" t="s">
        <v>340</v>
      </c>
      <c r="L80" s="145">
        <v>45603.642164351855</v>
      </c>
      <c r="M80" t="s">
        <v>1321</v>
      </c>
    </row>
    <row r="81" spans="1:13" hidden="1">
      <c r="A81">
        <v>1319401</v>
      </c>
      <c r="B81">
        <v>101070405</v>
      </c>
      <c r="C81" t="s">
        <v>589</v>
      </c>
      <c r="D81" t="s">
        <v>223</v>
      </c>
      <c r="E81" t="s">
        <v>1317</v>
      </c>
      <c r="F81" t="s">
        <v>319</v>
      </c>
      <c r="G81" t="s">
        <v>418</v>
      </c>
      <c r="H81" t="s">
        <v>1437</v>
      </c>
      <c r="I81" t="s">
        <v>1438</v>
      </c>
      <c r="K81" t="s">
        <v>340</v>
      </c>
      <c r="L81" s="145">
        <v>45603.642164351855</v>
      </c>
      <c r="M81" t="s">
        <v>1321</v>
      </c>
    </row>
    <row r="82" spans="1:13" hidden="1">
      <c r="A82">
        <v>1319403</v>
      </c>
      <c r="B82">
        <v>101070406</v>
      </c>
      <c r="C82" t="s">
        <v>593</v>
      </c>
      <c r="D82" t="s">
        <v>223</v>
      </c>
      <c r="E82" t="s">
        <v>1317</v>
      </c>
      <c r="F82" t="s">
        <v>319</v>
      </c>
      <c r="G82" t="s">
        <v>1439</v>
      </c>
      <c r="H82" t="s">
        <v>1440</v>
      </c>
      <c r="I82" t="s">
        <v>1441</v>
      </c>
      <c r="K82" t="s">
        <v>340</v>
      </c>
      <c r="L82" s="145">
        <v>45603.642164351855</v>
      </c>
      <c r="M82" t="s">
        <v>1321</v>
      </c>
    </row>
    <row r="83" spans="1:13" hidden="1">
      <c r="A83">
        <v>1319405</v>
      </c>
      <c r="B83">
        <v>101070501</v>
      </c>
      <c r="C83" t="s">
        <v>596</v>
      </c>
      <c r="D83" t="s">
        <v>224</v>
      </c>
      <c r="E83" t="s">
        <v>1317</v>
      </c>
      <c r="F83" t="s">
        <v>303</v>
      </c>
      <c r="G83" t="s">
        <v>1442</v>
      </c>
      <c r="H83" t="s">
        <v>1443</v>
      </c>
      <c r="I83" t="s">
        <v>357</v>
      </c>
      <c r="K83" t="s">
        <v>340</v>
      </c>
      <c r="L83" s="145">
        <v>45603.642164351855</v>
      </c>
      <c r="M83" t="s">
        <v>1321</v>
      </c>
    </row>
    <row r="84" spans="1:13" hidden="1">
      <c r="A84">
        <v>1319407</v>
      </c>
      <c r="B84">
        <v>101070503</v>
      </c>
      <c r="C84" t="s">
        <v>603</v>
      </c>
      <c r="D84" t="s">
        <v>224</v>
      </c>
      <c r="E84" t="s">
        <v>1317</v>
      </c>
      <c r="F84" t="s">
        <v>319</v>
      </c>
      <c r="G84" t="s">
        <v>1444</v>
      </c>
      <c r="H84" t="s">
        <v>1445</v>
      </c>
      <c r="I84" t="s">
        <v>1446</v>
      </c>
      <c r="K84" t="s">
        <v>340</v>
      </c>
      <c r="L84" s="145">
        <v>45603.642164351855</v>
      </c>
      <c r="M84" t="s">
        <v>1321</v>
      </c>
    </row>
    <row r="85" spans="1:13" hidden="1">
      <c r="A85">
        <v>1319563</v>
      </c>
      <c r="B85">
        <v>101070507</v>
      </c>
      <c r="C85" t="s">
        <v>795</v>
      </c>
      <c r="D85" t="s">
        <v>224</v>
      </c>
      <c r="E85" t="s">
        <v>1317</v>
      </c>
      <c r="F85" t="s">
        <v>661</v>
      </c>
      <c r="G85" t="s">
        <v>352</v>
      </c>
      <c r="H85" t="s">
        <v>1341</v>
      </c>
      <c r="I85" t="s">
        <v>387</v>
      </c>
      <c r="K85" t="s">
        <v>340</v>
      </c>
      <c r="L85" s="145">
        <v>45603.642164351855</v>
      </c>
      <c r="M85" t="s">
        <v>1321</v>
      </c>
    </row>
    <row r="86" spans="1:13" hidden="1">
      <c r="A86">
        <v>1319565</v>
      </c>
      <c r="B86">
        <v>101080101</v>
      </c>
      <c r="C86" t="s">
        <v>796</v>
      </c>
      <c r="D86" t="s">
        <v>106</v>
      </c>
      <c r="E86" t="s">
        <v>1317</v>
      </c>
      <c r="F86" t="s">
        <v>661</v>
      </c>
      <c r="G86" t="s">
        <v>1276</v>
      </c>
      <c r="H86" t="s">
        <v>352</v>
      </c>
      <c r="I86" t="s">
        <v>352</v>
      </c>
      <c r="K86" t="s">
        <v>317</v>
      </c>
      <c r="L86" s="145">
        <v>45603.642164351855</v>
      </c>
      <c r="M86" t="s">
        <v>1321</v>
      </c>
    </row>
    <row r="87" spans="1:13" hidden="1">
      <c r="A87">
        <v>1319409</v>
      </c>
      <c r="B87">
        <v>101080102</v>
      </c>
      <c r="C87" t="s">
        <v>616</v>
      </c>
      <c r="D87" t="s">
        <v>106</v>
      </c>
      <c r="E87" t="s">
        <v>1317</v>
      </c>
      <c r="F87" t="s">
        <v>351</v>
      </c>
      <c r="G87" t="s">
        <v>352</v>
      </c>
      <c r="H87" t="s">
        <v>1225</v>
      </c>
      <c r="I87" t="s">
        <v>1447</v>
      </c>
      <c r="K87" t="s">
        <v>340</v>
      </c>
      <c r="L87" s="145">
        <v>45603.642164351855</v>
      </c>
      <c r="M87" t="s">
        <v>1321</v>
      </c>
    </row>
    <row r="88" spans="1:13" hidden="1">
      <c r="A88">
        <v>1319567</v>
      </c>
      <c r="B88">
        <v>101090101</v>
      </c>
      <c r="C88" t="s">
        <v>799</v>
      </c>
      <c r="D88" t="s">
        <v>107</v>
      </c>
      <c r="E88" t="s">
        <v>1317</v>
      </c>
      <c r="F88" t="s">
        <v>661</v>
      </c>
      <c r="G88" t="s">
        <v>352</v>
      </c>
      <c r="H88" t="s">
        <v>830</v>
      </c>
      <c r="I88" t="s">
        <v>1531</v>
      </c>
      <c r="K88" t="s">
        <v>340</v>
      </c>
      <c r="L88" s="145">
        <v>45603.642164351855</v>
      </c>
      <c r="M88" t="s">
        <v>1321</v>
      </c>
    </row>
    <row r="89" spans="1:13" hidden="1">
      <c r="A89">
        <v>1319569</v>
      </c>
      <c r="B89">
        <v>101090102</v>
      </c>
      <c r="C89" t="s">
        <v>801</v>
      </c>
      <c r="D89" t="s">
        <v>107</v>
      </c>
      <c r="E89" t="s">
        <v>1317</v>
      </c>
      <c r="F89" t="s">
        <v>661</v>
      </c>
      <c r="G89" t="s">
        <v>352</v>
      </c>
      <c r="H89" t="s">
        <v>1024</v>
      </c>
      <c r="I89" t="s">
        <v>352</v>
      </c>
      <c r="K89" t="s">
        <v>340</v>
      </c>
      <c r="L89" s="145">
        <v>45603.642164351855</v>
      </c>
      <c r="M89" t="s">
        <v>1321</v>
      </c>
    </row>
    <row r="90" spans="1:13" hidden="1">
      <c r="A90">
        <v>1319571</v>
      </c>
      <c r="B90">
        <v>101090103</v>
      </c>
      <c r="C90" t="s">
        <v>803</v>
      </c>
      <c r="D90" t="s">
        <v>107</v>
      </c>
      <c r="E90" t="s">
        <v>1317</v>
      </c>
      <c r="F90" t="s">
        <v>661</v>
      </c>
      <c r="G90" t="s">
        <v>352</v>
      </c>
      <c r="H90" t="s">
        <v>352</v>
      </c>
      <c r="I90" t="s">
        <v>1532</v>
      </c>
      <c r="K90" t="s">
        <v>340</v>
      </c>
      <c r="L90" s="145">
        <v>45603.642164351855</v>
      </c>
      <c r="M90" t="s">
        <v>1321</v>
      </c>
    </row>
    <row r="91" spans="1:13" hidden="1">
      <c r="A91">
        <v>1319573</v>
      </c>
      <c r="B91">
        <v>101090105</v>
      </c>
      <c r="C91" t="s">
        <v>806</v>
      </c>
      <c r="D91" t="s">
        <v>107</v>
      </c>
      <c r="E91" t="s">
        <v>1317</v>
      </c>
      <c r="F91" t="s">
        <v>661</v>
      </c>
      <c r="G91" t="s">
        <v>1533</v>
      </c>
      <c r="H91" t="s">
        <v>1534</v>
      </c>
      <c r="I91" t="s">
        <v>1535</v>
      </c>
      <c r="K91" t="s">
        <v>317</v>
      </c>
      <c r="L91" s="145">
        <v>45603.642164351855</v>
      </c>
      <c r="M91" t="s">
        <v>1321</v>
      </c>
    </row>
    <row r="92" spans="1:13" hidden="1">
      <c r="A92">
        <v>1319575</v>
      </c>
      <c r="B92">
        <v>101090106</v>
      </c>
      <c r="C92" t="s">
        <v>809</v>
      </c>
      <c r="D92" t="s">
        <v>107</v>
      </c>
      <c r="E92" t="s">
        <v>1317</v>
      </c>
      <c r="F92" t="s">
        <v>661</v>
      </c>
      <c r="G92" t="s">
        <v>352</v>
      </c>
      <c r="H92" t="s">
        <v>1536</v>
      </c>
      <c r="I92" t="s">
        <v>1537</v>
      </c>
      <c r="K92" t="s">
        <v>340</v>
      </c>
      <c r="L92" s="145">
        <v>45603.642164351855</v>
      </c>
      <c r="M92" t="s">
        <v>1321</v>
      </c>
    </row>
    <row r="93" spans="1:13" hidden="1">
      <c r="A93">
        <v>1319577</v>
      </c>
      <c r="B93">
        <v>101090108</v>
      </c>
      <c r="C93" t="s">
        <v>811</v>
      </c>
      <c r="D93" t="s">
        <v>107</v>
      </c>
      <c r="E93" t="s">
        <v>1317</v>
      </c>
      <c r="F93" t="s">
        <v>661</v>
      </c>
      <c r="G93" t="s">
        <v>352</v>
      </c>
      <c r="H93" t="s">
        <v>1261</v>
      </c>
      <c r="I93" t="s">
        <v>1481</v>
      </c>
      <c r="K93" t="s">
        <v>340</v>
      </c>
      <c r="L93" s="145">
        <v>45603.642164351855</v>
      </c>
      <c r="M93" t="s">
        <v>1321</v>
      </c>
    </row>
    <row r="94" spans="1:13" hidden="1">
      <c r="A94">
        <v>1319411</v>
      </c>
      <c r="B94">
        <v>101100101</v>
      </c>
      <c r="C94" t="s">
        <v>620</v>
      </c>
      <c r="D94" t="s">
        <v>108</v>
      </c>
      <c r="E94" t="s">
        <v>1317</v>
      </c>
      <c r="F94" t="s">
        <v>319</v>
      </c>
      <c r="G94" t="s">
        <v>1448</v>
      </c>
      <c r="H94" t="s">
        <v>1449</v>
      </c>
      <c r="I94" t="s">
        <v>1450</v>
      </c>
      <c r="K94" t="s">
        <v>317</v>
      </c>
      <c r="L94" s="145">
        <v>45603.642164351855</v>
      </c>
      <c r="M94" t="s">
        <v>1321</v>
      </c>
    </row>
    <row r="95" spans="1:13" hidden="1">
      <c r="A95">
        <v>1319579</v>
      </c>
      <c r="B95">
        <v>101100102</v>
      </c>
      <c r="C95" t="s">
        <v>813</v>
      </c>
      <c r="D95" t="s">
        <v>108</v>
      </c>
      <c r="E95" t="s">
        <v>1317</v>
      </c>
      <c r="F95" t="s">
        <v>661</v>
      </c>
      <c r="G95" t="s">
        <v>352</v>
      </c>
      <c r="H95" t="s">
        <v>352</v>
      </c>
      <c r="I95" t="s">
        <v>352</v>
      </c>
      <c r="K95" t="s">
        <v>340</v>
      </c>
      <c r="L95" s="145">
        <v>45603.642164351855</v>
      </c>
      <c r="M95" t="s">
        <v>1321</v>
      </c>
    </row>
    <row r="96" spans="1:13" hidden="1">
      <c r="A96">
        <v>1319413</v>
      </c>
      <c r="B96">
        <v>101100103</v>
      </c>
      <c r="C96" t="s">
        <v>624</v>
      </c>
      <c r="D96" t="s">
        <v>108</v>
      </c>
      <c r="E96" t="s">
        <v>1317</v>
      </c>
      <c r="F96" t="s">
        <v>319</v>
      </c>
      <c r="G96" t="s">
        <v>1451</v>
      </c>
      <c r="H96" t="s">
        <v>1452</v>
      </c>
      <c r="I96" t="s">
        <v>1453</v>
      </c>
      <c r="K96" t="s">
        <v>317</v>
      </c>
      <c r="L96" s="145">
        <v>45603.642164351855</v>
      </c>
      <c r="M96" t="s">
        <v>1321</v>
      </c>
    </row>
    <row r="97" spans="1:13" hidden="1">
      <c r="A97">
        <v>1319415</v>
      </c>
      <c r="B97">
        <v>101100104</v>
      </c>
      <c r="C97" t="s">
        <v>628</v>
      </c>
      <c r="D97" t="s">
        <v>108</v>
      </c>
      <c r="E97" t="s">
        <v>1317</v>
      </c>
      <c r="F97" t="s">
        <v>319</v>
      </c>
      <c r="G97" t="s">
        <v>1454</v>
      </c>
      <c r="H97" t="s">
        <v>1455</v>
      </c>
      <c r="I97" t="s">
        <v>1456</v>
      </c>
      <c r="K97" t="s">
        <v>317</v>
      </c>
      <c r="L97" s="145">
        <v>45603.642164351855</v>
      </c>
      <c r="M97" t="s">
        <v>1321</v>
      </c>
    </row>
    <row r="98" spans="1:13" hidden="1">
      <c r="A98">
        <v>1319417</v>
      </c>
      <c r="B98">
        <v>101100105</v>
      </c>
      <c r="C98" t="s">
        <v>632</v>
      </c>
      <c r="D98" t="s">
        <v>108</v>
      </c>
      <c r="E98" t="s">
        <v>1317</v>
      </c>
      <c r="F98" t="s">
        <v>319</v>
      </c>
      <c r="G98" t="s">
        <v>1457</v>
      </c>
      <c r="H98" t="s">
        <v>1331</v>
      </c>
      <c r="I98" t="s">
        <v>1458</v>
      </c>
      <c r="K98" t="s">
        <v>317</v>
      </c>
      <c r="L98" s="145">
        <v>45603.642164351855</v>
      </c>
      <c r="M98" t="s">
        <v>1321</v>
      </c>
    </row>
    <row r="99" spans="1:13" hidden="1">
      <c r="A99">
        <v>1319419</v>
      </c>
      <c r="B99">
        <v>101100106</v>
      </c>
      <c r="C99" t="s">
        <v>636</v>
      </c>
      <c r="D99" t="s">
        <v>108</v>
      </c>
      <c r="E99" t="s">
        <v>1317</v>
      </c>
      <c r="F99" t="s">
        <v>319</v>
      </c>
      <c r="G99" t="s">
        <v>1459</v>
      </c>
      <c r="H99" t="s">
        <v>1460</v>
      </c>
      <c r="I99" t="s">
        <v>1461</v>
      </c>
      <c r="K99" t="s">
        <v>317</v>
      </c>
      <c r="L99" s="145">
        <v>45603.642164351855</v>
      </c>
      <c r="M99" t="s">
        <v>1321</v>
      </c>
    </row>
    <row r="100" spans="1:13" hidden="1">
      <c r="A100">
        <v>1319421</v>
      </c>
      <c r="B100">
        <v>101100107</v>
      </c>
      <c r="C100" t="s">
        <v>640</v>
      </c>
      <c r="D100" t="s">
        <v>108</v>
      </c>
      <c r="E100" t="s">
        <v>1317</v>
      </c>
      <c r="F100" t="s">
        <v>319</v>
      </c>
      <c r="G100" t="s">
        <v>657</v>
      </c>
      <c r="H100" t="s">
        <v>1462</v>
      </c>
      <c r="I100" t="s">
        <v>1463</v>
      </c>
      <c r="K100" t="s">
        <v>317</v>
      </c>
      <c r="L100" s="145">
        <v>45603.642164351855</v>
      </c>
      <c r="M100" t="s">
        <v>1321</v>
      </c>
    </row>
    <row r="101" spans="1:13" hidden="1">
      <c r="A101">
        <v>1319581</v>
      </c>
      <c r="B101">
        <v>101100108</v>
      </c>
      <c r="C101" t="s">
        <v>815</v>
      </c>
      <c r="D101" t="s">
        <v>108</v>
      </c>
      <c r="E101" t="s">
        <v>1317</v>
      </c>
      <c r="F101" t="s">
        <v>661</v>
      </c>
      <c r="G101" t="s">
        <v>352</v>
      </c>
      <c r="H101" t="s">
        <v>352</v>
      </c>
      <c r="I101" t="s">
        <v>352</v>
      </c>
      <c r="K101" t="s">
        <v>340</v>
      </c>
      <c r="L101" s="145">
        <v>45603.642164351855</v>
      </c>
      <c r="M101" t="s">
        <v>1321</v>
      </c>
    </row>
    <row r="102" spans="1:13" hidden="1">
      <c r="A102">
        <v>1319583</v>
      </c>
      <c r="B102">
        <v>101100109</v>
      </c>
      <c r="C102" t="s">
        <v>817</v>
      </c>
      <c r="D102" t="s">
        <v>108</v>
      </c>
      <c r="E102" t="s">
        <v>1317</v>
      </c>
      <c r="F102" t="s">
        <v>661</v>
      </c>
      <c r="G102" t="s">
        <v>352</v>
      </c>
      <c r="H102" t="s">
        <v>1538</v>
      </c>
      <c r="I102" t="s">
        <v>1539</v>
      </c>
      <c r="K102" t="s">
        <v>340</v>
      </c>
      <c r="L102" s="145">
        <v>45603.642164351855</v>
      </c>
      <c r="M102" t="s">
        <v>1321</v>
      </c>
    </row>
    <row r="103" spans="1:13" hidden="1">
      <c r="A103">
        <v>1319585</v>
      </c>
      <c r="B103">
        <v>102010101</v>
      </c>
      <c r="C103" t="s">
        <v>822</v>
      </c>
      <c r="D103" t="s">
        <v>109</v>
      </c>
      <c r="E103" t="s">
        <v>1317</v>
      </c>
      <c r="F103" t="s">
        <v>661</v>
      </c>
      <c r="G103" t="s">
        <v>352</v>
      </c>
      <c r="H103" t="s">
        <v>1121</v>
      </c>
      <c r="I103" t="s">
        <v>1540</v>
      </c>
      <c r="K103" t="s">
        <v>340</v>
      </c>
      <c r="L103" s="145">
        <v>45603.642164351855</v>
      </c>
      <c r="M103" t="s">
        <v>1321</v>
      </c>
    </row>
    <row r="104" spans="1:13" hidden="1">
      <c r="A104">
        <v>1319587</v>
      </c>
      <c r="B104">
        <v>102010102</v>
      </c>
      <c r="C104" t="s">
        <v>823</v>
      </c>
      <c r="D104" t="s">
        <v>109</v>
      </c>
      <c r="E104" t="s">
        <v>1317</v>
      </c>
      <c r="F104" t="s">
        <v>661</v>
      </c>
      <c r="G104" t="s">
        <v>352</v>
      </c>
      <c r="H104" t="s">
        <v>352</v>
      </c>
      <c r="I104" t="s">
        <v>1541</v>
      </c>
      <c r="K104" t="s">
        <v>340</v>
      </c>
      <c r="L104" s="145">
        <v>45603.642164351855</v>
      </c>
      <c r="M104" t="s">
        <v>1321</v>
      </c>
    </row>
    <row r="105" spans="1:13" hidden="1">
      <c r="A105">
        <v>1319589</v>
      </c>
      <c r="B105">
        <v>102010103</v>
      </c>
      <c r="C105" t="s">
        <v>825</v>
      </c>
      <c r="D105" t="s">
        <v>109</v>
      </c>
      <c r="E105" t="s">
        <v>1317</v>
      </c>
      <c r="F105" t="s">
        <v>661</v>
      </c>
      <c r="G105" t="s">
        <v>352</v>
      </c>
      <c r="H105" t="s">
        <v>1542</v>
      </c>
      <c r="I105" t="s">
        <v>1543</v>
      </c>
      <c r="K105" t="s">
        <v>340</v>
      </c>
      <c r="L105" s="145">
        <v>45603.642164351855</v>
      </c>
      <c r="M105" t="s">
        <v>1321</v>
      </c>
    </row>
    <row r="106" spans="1:13" hidden="1">
      <c r="A106">
        <v>1319591</v>
      </c>
      <c r="B106">
        <v>102020101</v>
      </c>
      <c r="C106" t="s">
        <v>829</v>
      </c>
      <c r="D106" t="s">
        <v>111</v>
      </c>
      <c r="E106" t="s">
        <v>1317</v>
      </c>
      <c r="F106" t="s">
        <v>661</v>
      </c>
      <c r="G106" t="s">
        <v>352</v>
      </c>
      <c r="H106" t="s">
        <v>352</v>
      </c>
      <c r="I106" t="s">
        <v>352</v>
      </c>
      <c r="K106" t="s">
        <v>340</v>
      </c>
      <c r="L106" s="145">
        <v>45603.642164351855</v>
      </c>
      <c r="M106" t="s">
        <v>1321</v>
      </c>
    </row>
    <row r="107" spans="1:13" hidden="1">
      <c r="A107">
        <v>1319593</v>
      </c>
      <c r="B107">
        <v>102020102</v>
      </c>
      <c r="C107" t="s">
        <v>832</v>
      </c>
      <c r="D107" t="s">
        <v>111</v>
      </c>
      <c r="E107" t="s">
        <v>1317</v>
      </c>
      <c r="F107" t="s">
        <v>661</v>
      </c>
      <c r="G107" t="s">
        <v>352</v>
      </c>
      <c r="H107" t="s">
        <v>1544</v>
      </c>
      <c r="I107" t="s">
        <v>1545</v>
      </c>
      <c r="K107" t="s">
        <v>340</v>
      </c>
      <c r="L107" s="145">
        <v>45603.642164351855</v>
      </c>
      <c r="M107" t="s">
        <v>1321</v>
      </c>
    </row>
    <row r="108" spans="1:13" hidden="1">
      <c r="A108">
        <v>1319595</v>
      </c>
      <c r="B108">
        <v>102020103</v>
      </c>
      <c r="C108" t="s">
        <v>833</v>
      </c>
      <c r="D108" t="s">
        <v>111</v>
      </c>
      <c r="E108" t="s">
        <v>1317</v>
      </c>
      <c r="F108" t="s">
        <v>661</v>
      </c>
      <c r="G108" t="s">
        <v>352</v>
      </c>
      <c r="H108" t="s">
        <v>1546</v>
      </c>
      <c r="I108" t="s">
        <v>1547</v>
      </c>
      <c r="K108" t="s">
        <v>340</v>
      </c>
      <c r="L108" s="145">
        <v>45603.642164351855</v>
      </c>
      <c r="M108" t="s">
        <v>1321</v>
      </c>
    </row>
    <row r="109" spans="1:13" hidden="1">
      <c r="A109">
        <v>1319597</v>
      </c>
      <c r="B109">
        <v>102020104</v>
      </c>
      <c r="C109" t="s">
        <v>834</v>
      </c>
      <c r="D109" t="s">
        <v>111</v>
      </c>
      <c r="E109" t="s">
        <v>1317</v>
      </c>
      <c r="F109" t="s">
        <v>661</v>
      </c>
      <c r="G109" t="s">
        <v>352</v>
      </c>
      <c r="H109" t="s">
        <v>352</v>
      </c>
      <c r="I109" t="s">
        <v>1340</v>
      </c>
      <c r="K109" t="s">
        <v>340</v>
      </c>
      <c r="L109" s="145">
        <v>45603.642164351855</v>
      </c>
      <c r="M109" t="s">
        <v>1321</v>
      </c>
    </row>
    <row r="110" spans="1:13" hidden="1">
      <c r="A110">
        <v>1319599</v>
      </c>
      <c r="B110">
        <v>102020105</v>
      </c>
      <c r="C110" t="s">
        <v>836</v>
      </c>
      <c r="D110" t="s">
        <v>111</v>
      </c>
      <c r="E110" t="s">
        <v>1317</v>
      </c>
      <c r="F110" t="s">
        <v>661</v>
      </c>
      <c r="G110" t="s">
        <v>352</v>
      </c>
      <c r="H110" t="s">
        <v>1548</v>
      </c>
      <c r="I110" t="s">
        <v>1549</v>
      </c>
      <c r="K110" t="s">
        <v>340</v>
      </c>
      <c r="L110" s="145">
        <v>45603.642164351855</v>
      </c>
      <c r="M110" t="s">
        <v>1321</v>
      </c>
    </row>
    <row r="111" spans="1:13" hidden="1">
      <c r="A111">
        <v>1319601</v>
      </c>
      <c r="B111">
        <v>102020106</v>
      </c>
      <c r="C111" t="s">
        <v>837</v>
      </c>
      <c r="D111" t="s">
        <v>111</v>
      </c>
      <c r="E111" t="s">
        <v>1317</v>
      </c>
      <c r="F111" t="s">
        <v>661</v>
      </c>
      <c r="G111" t="s">
        <v>352</v>
      </c>
      <c r="H111" t="s">
        <v>1550</v>
      </c>
      <c r="I111" t="s">
        <v>1551</v>
      </c>
      <c r="K111" t="s">
        <v>340</v>
      </c>
      <c r="L111" s="145">
        <v>45603.642164351855</v>
      </c>
      <c r="M111" t="s">
        <v>1321</v>
      </c>
    </row>
    <row r="112" spans="1:13" hidden="1">
      <c r="A112">
        <v>1319603</v>
      </c>
      <c r="B112">
        <v>102020107</v>
      </c>
      <c r="C112" t="s">
        <v>838</v>
      </c>
      <c r="D112" t="s">
        <v>111</v>
      </c>
      <c r="E112" t="s">
        <v>1317</v>
      </c>
      <c r="F112" t="s">
        <v>661</v>
      </c>
      <c r="G112" t="s">
        <v>352</v>
      </c>
      <c r="H112" t="s">
        <v>1394</v>
      </c>
      <c r="I112" t="s">
        <v>1552</v>
      </c>
      <c r="K112" t="s">
        <v>340</v>
      </c>
      <c r="L112" s="145">
        <v>45603.642164351855</v>
      </c>
      <c r="M112" t="s">
        <v>1321</v>
      </c>
    </row>
    <row r="113" spans="1:13" hidden="1">
      <c r="A113">
        <v>1319605</v>
      </c>
      <c r="B113">
        <v>201010101</v>
      </c>
      <c r="C113" t="s">
        <v>839</v>
      </c>
      <c r="D113" t="s">
        <v>225</v>
      </c>
      <c r="E113" t="s">
        <v>1317</v>
      </c>
      <c r="F113" t="s">
        <v>661</v>
      </c>
      <c r="G113" t="s">
        <v>352</v>
      </c>
      <c r="H113" t="s">
        <v>1536</v>
      </c>
      <c r="I113" t="s">
        <v>497</v>
      </c>
      <c r="K113" t="s">
        <v>340</v>
      </c>
      <c r="L113" s="145">
        <v>45603.642164351855</v>
      </c>
      <c r="M113" t="s">
        <v>1321</v>
      </c>
    </row>
    <row r="114" spans="1:13" hidden="1">
      <c r="A114">
        <v>1319607</v>
      </c>
      <c r="B114">
        <v>201010102</v>
      </c>
      <c r="C114" t="s">
        <v>841</v>
      </c>
      <c r="D114" t="s">
        <v>225</v>
      </c>
      <c r="E114" t="s">
        <v>1317</v>
      </c>
      <c r="F114" t="s">
        <v>661</v>
      </c>
      <c r="G114" t="s">
        <v>352</v>
      </c>
      <c r="H114" t="s">
        <v>352</v>
      </c>
      <c r="I114" t="s">
        <v>1029</v>
      </c>
      <c r="K114" t="s">
        <v>340</v>
      </c>
      <c r="L114" s="145">
        <v>45603.642164351855</v>
      </c>
      <c r="M114" t="s">
        <v>1321</v>
      </c>
    </row>
    <row r="115" spans="1:13" hidden="1">
      <c r="A115">
        <v>1319609</v>
      </c>
      <c r="B115">
        <v>201010103</v>
      </c>
      <c r="C115" t="s">
        <v>843</v>
      </c>
      <c r="D115" t="s">
        <v>225</v>
      </c>
      <c r="E115" t="s">
        <v>1317</v>
      </c>
      <c r="F115" t="s">
        <v>661</v>
      </c>
      <c r="G115" t="s">
        <v>352</v>
      </c>
      <c r="H115" t="s">
        <v>1553</v>
      </c>
      <c r="I115" t="s">
        <v>641</v>
      </c>
      <c r="K115" t="s">
        <v>340</v>
      </c>
      <c r="L115" s="145">
        <v>45603.642164351855</v>
      </c>
      <c r="M115" t="s">
        <v>1321</v>
      </c>
    </row>
    <row r="116" spans="1:13" hidden="1">
      <c r="A116">
        <v>1319611</v>
      </c>
      <c r="B116">
        <v>201010104</v>
      </c>
      <c r="C116" t="s">
        <v>846</v>
      </c>
      <c r="D116" t="s">
        <v>225</v>
      </c>
      <c r="E116" t="s">
        <v>1317</v>
      </c>
      <c r="F116" t="s">
        <v>661</v>
      </c>
      <c r="G116" t="s">
        <v>352</v>
      </c>
      <c r="H116" t="s">
        <v>352</v>
      </c>
      <c r="I116" t="s">
        <v>1554</v>
      </c>
      <c r="K116" t="s">
        <v>340</v>
      </c>
      <c r="L116" s="145">
        <v>45603.642164351855</v>
      </c>
      <c r="M116" t="s">
        <v>1321</v>
      </c>
    </row>
    <row r="117" spans="1:13" hidden="1">
      <c r="A117">
        <v>1319613</v>
      </c>
      <c r="B117">
        <v>201010105</v>
      </c>
      <c r="C117" t="s">
        <v>848</v>
      </c>
      <c r="D117" t="s">
        <v>225</v>
      </c>
      <c r="E117" t="s">
        <v>1317</v>
      </c>
      <c r="F117" t="s">
        <v>661</v>
      </c>
      <c r="G117" t="s">
        <v>352</v>
      </c>
      <c r="H117" t="s">
        <v>401</v>
      </c>
      <c r="I117" t="s">
        <v>1555</v>
      </c>
      <c r="K117" t="s">
        <v>340</v>
      </c>
      <c r="L117" s="145">
        <v>45603.642164351855</v>
      </c>
      <c r="M117" t="s">
        <v>1321</v>
      </c>
    </row>
    <row r="118" spans="1:13" hidden="1">
      <c r="A118">
        <v>1319615</v>
      </c>
      <c r="B118">
        <v>201010106</v>
      </c>
      <c r="C118" t="s">
        <v>850</v>
      </c>
      <c r="D118" t="s">
        <v>225</v>
      </c>
      <c r="E118" t="s">
        <v>1317</v>
      </c>
      <c r="F118" t="s">
        <v>661</v>
      </c>
      <c r="G118" t="s">
        <v>352</v>
      </c>
      <c r="H118" t="s">
        <v>1556</v>
      </c>
      <c r="I118" t="s">
        <v>1557</v>
      </c>
      <c r="K118" t="s">
        <v>340</v>
      </c>
      <c r="L118" s="145">
        <v>45603.642164351855</v>
      </c>
      <c r="M118" t="s">
        <v>1321</v>
      </c>
    </row>
    <row r="119" spans="1:13" hidden="1">
      <c r="A119">
        <v>1319617</v>
      </c>
      <c r="B119">
        <v>201010108</v>
      </c>
      <c r="C119" t="s">
        <v>854</v>
      </c>
      <c r="D119" t="s">
        <v>225</v>
      </c>
      <c r="E119" t="s">
        <v>1317</v>
      </c>
      <c r="F119" t="s">
        <v>661</v>
      </c>
      <c r="G119" t="s">
        <v>352</v>
      </c>
      <c r="H119" t="s">
        <v>1558</v>
      </c>
      <c r="I119" t="s">
        <v>1559</v>
      </c>
      <c r="K119" t="s">
        <v>340</v>
      </c>
      <c r="L119" s="145">
        <v>45603.642164351855</v>
      </c>
      <c r="M119" t="s">
        <v>1321</v>
      </c>
    </row>
    <row r="120" spans="1:13" hidden="1">
      <c r="A120">
        <v>1319619</v>
      </c>
      <c r="B120">
        <v>201020102</v>
      </c>
      <c r="C120" t="s">
        <v>857</v>
      </c>
      <c r="D120" t="s">
        <v>226</v>
      </c>
      <c r="E120" t="s">
        <v>1317</v>
      </c>
      <c r="F120" t="s">
        <v>661</v>
      </c>
      <c r="G120" t="s">
        <v>352</v>
      </c>
      <c r="H120" t="s">
        <v>352</v>
      </c>
      <c r="I120" t="s">
        <v>1137</v>
      </c>
      <c r="K120" t="s">
        <v>340</v>
      </c>
      <c r="L120" s="145">
        <v>45603.642164351855</v>
      </c>
      <c r="M120" t="s">
        <v>1321</v>
      </c>
    </row>
    <row r="121" spans="1:13" hidden="1">
      <c r="A121">
        <v>1319621</v>
      </c>
      <c r="B121">
        <v>201020103</v>
      </c>
      <c r="C121" t="s">
        <v>860</v>
      </c>
      <c r="D121" t="s">
        <v>226</v>
      </c>
      <c r="E121" t="s">
        <v>1317</v>
      </c>
      <c r="F121" t="s">
        <v>661</v>
      </c>
      <c r="G121" t="s">
        <v>352</v>
      </c>
      <c r="H121" t="s">
        <v>642</v>
      </c>
      <c r="I121" t="s">
        <v>1560</v>
      </c>
      <c r="K121" t="s">
        <v>340</v>
      </c>
      <c r="L121" s="145">
        <v>45603.642164351855</v>
      </c>
      <c r="M121" t="s">
        <v>1321</v>
      </c>
    </row>
    <row r="122" spans="1:13" hidden="1">
      <c r="A122">
        <v>1319623</v>
      </c>
      <c r="B122">
        <v>201020104</v>
      </c>
      <c r="C122" t="s">
        <v>861</v>
      </c>
      <c r="D122" t="s">
        <v>226</v>
      </c>
      <c r="E122" t="s">
        <v>1317</v>
      </c>
      <c r="F122" t="s">
        <v>661</v>
      </c>
      <c r="G122" t="s">
        <v>352</v>
      </c>
      <c r="H122" t="s">
        <v>1335</v>
      </c>
      <c r="I122" t="s">
        <v>1561</v>
      </c>
      <c r="K122" t="s">
        <v>340</v>
      </c>
      <c r="L122" s="145">
        <v>45603.642164351855</v>
      </c>
      <c r="M122" t="s">
        <v>1321</v>
      </c>
    </row>
    <row r="123" spans="1:13" hidden="1">
      <c r="A123">
        <v>1319625</v>
      </c>
      <c r="B123">
        <v>201020105</v>
      </c>
      <c r="C123" t="s">
        <v>862</v>
      </c>
      <c r="D123" t="s">
        <v>226</v>
      </c>
      <c r="E123" t="s">
        <v>1317</v>
      </c>
      <c r="F123" t="s">
        <v>661</v>
      </c>
      <c r="G123" t="s">
        <v>352</v>
      </c>
      <c r="H123" t="s">
        <v>352</v>
      </c>
      <c r="I123" t="s">
        <v>702</v>
      </c>
      <c r="K123" t="s">
        <v>340</v>
      </c>
      <c r="L123" s="145">
        <v>45603.642164351855</v>
      </c>
      <c r="M123" t="s">
        <v>1321</v>
      </c>
    </row>
    <row r="124" spans="1:13" hidden="1">
      <c r="A124">
        <v>1319627</v>
      </c>
      <c r="B124">
        <v>201020201</v>
      </c>
      <c r="C124" t="s">
        <v>864</v>
      </c>
      <c r="D124" t="s">
        <v>227</v>
      </c>
      <c r="E124" t="s">
        <v>1317</v>
      </c>
      <c r="F124" t="s">
        <v>661</v>
      </c>
      <c r="G124" t="s">
        <v>352</v>
      </c>
      <c r="H124" t="s">
        <v>352</v>
      </c>
      <c r="I124" t="s">
        <v>938</v>
      </c>
      <c r="K124" t="s">
        <v>340</v>
      </c>
      <c r="L124" s="145">
        <v>45603.642164351855</v>
      </c>
      <c r="M124" t="s">
        <v>1321</v>
      </c>
    </row>
    <row r="125" spans="1:13" hidden="1">
      <c r="A125">
        <v>1319629</v>
      </c>
      <c r="B125">
        <v>201020202</v>
      </c>
      <c r="C125" t="s">
        <v>867</v>
      </c>
      <c r="D125" t="s">
        <v>227</v>
      </c>
      <c r="E125" t="s">
        <v>1317</v>
      </c>
      <c r="F125" t="s">
        <v>661</v>
      </c>
      <c r="G125" t="s">
        <v>352</v>
      </c>
      <c r="H125" t="s">
        <v>1562</v>
      </c>
      <c r="I125" t="s">
        <v>1131</v>
      </c>
      <c r="K125" t="s">
        <v>340</v>
      </c>
      <c r="L125" s="145">
        <v>45603.642164351855</v>
      </c>
      <c r="M125" t="s">
        <v>1321</v>
      </c>
    </row>
    <row r="126" spans="1:13" hidden="1">
      <c r="A126">
        <v>1319423</v>
      </c>
      <c r="B126">
        <v>201020203</v>
      </c>
      <c r="C126" t="s">
        <v>645</v>
      </c>
      <c r="D126" t="s">
        <v>227</v>
      </c>
      <c r="E126" t="s">
        <v>1317</v>
      </c>
      <c r="F126" t="s">
        <v>351</v>
      </c>
      <c r="G126" t="s">
        <v>352</v>
      </c>
      <c r="H126" t="s">
        <v>352</v>
      </c>
      <c r="I126" t="s">
        <v>352</v>
      </c>
      <c r="K126" t="s">
        <v>340</v>
      </c>
      <c r="L126" s="145">
        <v>45603.642164351855</v>
      </c>
      <c r="M126" t="s">
        <v>1321</v>
      </c>
    </row>
    <row r="127" spans="1:13" hidden="1">
      <c r="A127">
        <v>1319425</v>
      </c>
      <c r="B127">
        <v>201020204</v>
      </c>
      <c r="C127" t="s">
        <v>647</v>
      </c>
      <c r="D127" t="s">
        <v>227</v>
      </c>
      <c r="E127" t="s">
        <v>1317</v>
      </c>
      <c r="F127" t="s">
        <v>351</v>
      </c>
      <c r="G127" t="s">
        <v>352</v>
      </c>
      <c r="H127" t="s">
        <v>352</v>
      </c>
      <c r="I127" t="s">
        <v>352</v>
      </c>
      <c r="K127" t="s">
        <v>340</v>
      </c>
      <c r="L127" s="145">
        <v>45603.642164351855</v>
      </c>
      <c r="M127" t="s">
        <v>1321</v>
      </c>
    </row>
    <row r="128" spans="1:13" hidden="1">
      <c r="A128">
        <v>1319631</v>
      </c>
      <c r="B128">
        <v>201030101</v>
      </c>
      <c r="C128" t="s">
        <v>869</v>
      </c>
      <c r="D128" t="s">
        <v>228</v>
      </c>
      <c r="E128" t="s">
        <v>1317</v>
      </c>
      <c r="F128" t="s">
        <v>661</v>
      </c>
      <c r="G128" t="s">
        <v>352</v>
      </c>
      <c r="H128" t="s">
        <v>1563</v>
      </c>
      <c r="I128" t="s">
        <v>720</v>
      </c>
      <c r="K128" t="s">
        <v>340</v>
      </c>
      <c r="L128" s="145">
        <v>45603.642164351855</v>
      </c>
      <c r="M128" t="s">
        <v>1321</v>
      </c>
    </row>
    <row r="129" spans="1:13" hidden="1">
      <c r="A129">
        <v>1319633</v>
      </c>
      <c r="B129">
        <v>201030102</v>
      </c>
      <c r="C129" t="s">
        <v>871</v>
      </c>
      <c r="D129" t="s">
        <v>228</v>
      </c>
      <c r="E129" t="s">
        <v>1317</v>
      </c>
      <c r="F129" t="s">
        <v>661</v>
      </c>
      <c r="G129" t="s">
        <v>352</v>
      </c>
      <c r="H129" t="s">
        <v>1564</v>
      </c>
      <c r="I129" t="s">
        <v>1565</v>
      </c>
      <c r="K129" t="s">
        <v>340</v>
      </c>
      <c r="L129" s="145">
        <v>45603.642164351855</v>
      </c>
      <c r="M129" t="s">
        <v>1321</v>
      </c>
    </row>
    <row r="130" spans="1:13" hidden="1">
      <c r="A130">
        <v>1319635</v>
      </c>
      <c r="B130">
        <v>201030104</v>
      </c>
      <c r="C130" t="s">
        <v>876</v>
      </c>
      <c r="D130" t="s">
        <v>228</v>
      </c>
      <c r="E130" t="s">
        <v>1317</v>
      </c>
      <c r="F130" t="s">
        <v>661</v>
      </c>
      <c r="G130" t="s">
        <v>352</v>
      </c>
      <c r="H130" t="s">
        <v>352</v>
      </c>
      <c r="I130" t="s">
        <v>352</v>
      </c>
      <c r="K130" t="s">
        <v>340</v>
      </c>
      <c r="L130" s="145">
        <v>45603.642164351855</v>
      </c>
      <c r="M130" t="s">
        <v>1321</v>
      </c>
    </row>
    <row r="131" spans="1:13" hidden="1">
      <c r="A131">
        <v>1319637</v>
      </c>
      <c r="B131">
        <v>201030105</v>
      </c>
      <c r="C131" t="s">
        <v>877</v>
      </c>
      <c r="D131" t="s">
        <v>228</v>
      </c>
      <c r="E131" t="s">
        <v>1317</v>
      </c>
      <c r="F131" t="s">
        <v>661</v>
      </c>
      <c r="G131" t="s">
        <v>1566</v>
      </c>
      <c r="H131" t="s">
        <v>1567</v>
      </c>
      <c r="I131" t="s">
        <v>1568</v>
      </c>
      <c r="K131" t="s">
        <v>340</v>
      </c>
      <c r="L131" s="145">
        <v>45603.642164351855</v>
      </c>
      <c r="M131" t="s">
        <v>1321</v>
      </c>
    </row>
    <row r="132" spans="1:13" hidden="1">
      <c r="A132">
        <v>1319639</v>
      </c>
      <c r="B132">
        <v>201030201</v>
      </c>
      <c r="C132" t="s">
        <v>879</v>
      </c>
      <c r="D132" t="s">
        <v>229</v>
      </c>
      <c r="E132" t="s">
        <v>1317</v>
      </c>
      <c r="F132" t="s">
        <v>661</v>
      </c>
      <c r="G132" t="s">
        <v>352</v>
      </c>
      <c r="H132" t="s">
        <v>1569</v>
      </c>
      <c r="I132" t="s">
        <v>1570</v>
      </c>
      <c r="K132" t="s">
        <v>340</v>
      </c>
      <c r="L132" s="145">
        <v>45603.642164351855</v>
      </c>
      <c r="M132" t="s">
        <v>1321</v>
      </c>
    </row>
    <row r="133" spans="1:13" hidden="1">
      <c r="A133">
        <v>1319641</v>
      </c>
      <c r="B133">
        <v>202010101</v>
      </c>
      <c r="C133" t="s">
        <v>882</v>
      </c>
      <c r="D133" t="s">
        <v>230</v>
      </c>
      <c r="E133" t="s">
        <v>1317</v>
      </c>
      <c r="F133" t="s">
        <v>661</v>
      </c>
      <c r="G133" t="s">
        <v>352</v>
      </c>
      <c r="H133" t="s">
        <v>352</v>
      </c>
      <c r="I133" t="s">
        <v>352</v>
      </c>
      <c r="K133" t="s">
        <v>340</v>
      </c>
      <c r="L133" s="145">
        <v>45603.642164351855</v>
      </c>
      <c r="M133" t="s">
        <v>1321</v>
      </c>
    </row>
    <row r="134" spans="1:13" hidden="1">
      <c r="A134">
        <v>1319643</v>
      </c>
      <c r="B134">
        <v>202010102</v>
      </c>
      <c r="C134" t="s">
        <v>885</v>
      </c>
      <c r="D134" t="s">
        <v>230</v>
      </c>
      <c r="E134" t="s">
        <v>1317</v>
      </c>
      <c r="F134" t="s">
        <v>661</v>
      </c>
      <c r="G134" t="s">
        <v>352</v>
      </c>
      <c r="H134" t="s">
        <v>352</v>
      </c>
      <c r="I134" t="s">
        <v>1571</v>
      </c>
      <c r="K134" t="s">
        <v>340</v>
      </c>
      <c r="L134" s="145">
        <v>45603.642164351855</v>
      </c>
      <c r="M134" t="s">
        <v>1321</v>
      </c>
    </row>
    <row r="135" spans="1:13" hidden="1">
      <c r="A135">
        <v>1319427</v>
      </c>
      <c r="B135">
        <v>202010201</v>
      </c>
      <c r="C135" t="s">
        <v>648</v>
      </c>
      <c r="D135" t="s">
        <v>231</v>
      </c>
      <c r="E135" t="s">
        <v>1317</v>
      </c>
      <c r="F135" t="s">
        <v>319</v>
      </c>
      <c r="G135" t="s">
        <v>1464</v>
      </c>
      <c r="H135" t="s">
        <v>1465</v>
      </c>
      <c r="I135" t="s">
        <v>1466</v>
      </c>
      <c r="K135" t="s">
        <v>307</v>
      </c>
      <c r="L135" s="145">
        <v>45603.642164351855</v>
      </c>
      <c r="M135" t="s">
        <v>1321</v>
      </c>
    </row>
    <row r="136" spans="1:13" hidden="1">
      <c r="A136">
        <v>1319429</v>
      </c>
      <c r="B136">
        <v>203010101</v>
      </c>
      <c r="C136" t="s">
        <v>652</v>
      </c>
      <c r="D136" t="s">
        <v>232</v>
      </c>
      <c r="E136" t="s">
        <v>1317</v>
      </c>
      <c r="F136" t="s">
        <v>319</v>
      </c>
      <c r="G136" t="s">
        <v>1467</v>
      </c>
      <c r="H136" t="s">
        <v>1468</v>
      </c>
      <c r="I136" t="s">
        <v>1469</v>
      </c>
      <c r="K136" t="s">
        <v>317</v>
      </c>
      <c r="L136" s="145">
        <v>45603.642164351855</v>
      </c>
      <c r="M136" t="s">
        <v>1321</v>
      </c>
    </row>
    <row r="137" spans="1:13" hidden="1">
      <c r="A137">
        <v>1319645</v>
      </c>
      <c r="B137">
        <v>301010101</v>
      </c>
      <c r="C137" t="s">
        <v>886</v>
      </c>
      <c r="D137" t="s">
        <v>118</v>
      </c>
      <c r="E137" t="s">
        <v>1317</v>
      </c>
      <c r="F137" t="s">
        <v>661</v>
      </c>
      <c r="G137" t="s">
        <v>352</v>
      </c>
      <c r="H137" t="s">
        <v>352</v>
      </c>
      <c r="I137" t="s">
        <v>352</v>
      </c>
      <c r="K137" t="s">
        <v>340</v>
      </c>
      <c r="L137" s="145">
        <v>45603.642164351855</v>
      </c>
      <c r="M137" t="s">
        <v>1321</v>
      </c>
    </row>
    <row r="138" spans="1:13" hidden="1">
      <c r="A138">
        <v>1319647</v>
      </c>
      <c r="B138">
        <v>301010103</v>
      </c>
      <c r="C138" t="s">
        <v>890</v>
      </c>
      <c r="D138" t="s">
        <v>118</v>
      </c>
      <c r="E138" t="s">
        <v>1317</v>
      </c>
      <c r="F138" t="s">
        <v>661</v>
      </c>
      <c r="G138" t="s">
        <v>352</v>
      </c>
      <c r="H138" t="s">
        <v>352</v>
      </c>
      <c r="I138" t="s">
        <v>1572</v>
      </c>
      <c r="K138" t="s">
        <v>340</v>
      </c>
      <c r="L138" s="145">
        <v>45603.642164351855</v>
      </c>
      <c r="M138" t="s">
        <v>1321</v>
      </c>
    </row>
    <row r="139" spans="1:13" hidden="1">
      <c r="A139">
        <v>1319649</v>
      </c>
      <c r="B139">
        <v>301020101</v>
      </c>
      <c r="C139" t="s">
        <v>891</v>
      </c>
      <c r="D139" t="s">
        <v>233</v>
      </c>
      <c r="E139" t="s">
        <v>1317</v>
      </c>
      <c r="F139" t="s">
        <v>661</v>
      </c>
      <c r="G139" t="s">
        <v>352</v>
      </c>
      <c r="H139" t="s">
        <v>352</v>
      </c>
      <c r="I139" t="s">
        <v>1498</v>
      </c>
      <c r="K139" t="s">
        <v>340</v>
      </c>
      <c r="L139" s="145">
        <v>45603.642164351855</v>
      </c>
      <c r="M139" t="s">
        <v>1321</v>
      </c>
    </row>
    <row r="140" spans="1:13" hidden="1">
      <c r="A140">
        <v>1319651</v>
      </c>
      <c r="B140">
        <v>301020102</v>
      </c>
      <c r="C140" t="s">
        <v>894</v>
      </c>
      <c r="D140" t="s">
        <v>233</v>
      </c>
      <c r="E140" t="s">
        <v>1317</v>
      </c>
      <c r="F140" t="s">
        <v>661</v>
      </c>
      <c r="G140" t="s">
        <v>352</v>
      </c>
      <c r="H140" t="s">
        <v>352</v>
      </c>
      <c r="I140" t="s">
        <v>702</v>
      </c>
      <c r="K140" t="s">
        <v>340</v>
      </c>
      <c r="L140" s="145">
        <v>45603.642164351855</v>
      </c>
      <c r="M140" t="s">
        <v>1321</v>
      </c>
    </row>
    <row r="141" spans="1:13" hidden="1">
      <c r="A141">
        <v>1319653</v>
      </c>
      <c r="B141">
        <v>301020103</v>
      </c>
      <c r="C141" t="s">
        <v>897</v>
      </c>
      <c r="D141" t="s">
        <v>233</v>
      </c>
      <c r="E141" t="s">
        <v>1317</v>
      </c>
      <c r="F141" t="s">
        <v>661</v>
      </c>
      <c r="G141" t="s">
        <v>352</v>
      </c>
      <c r="H141" t="s">
        <v>352</v>
      </c>
      <c r="I141" t="s">
        <v>637</v>
      </c>
      <c r="K141" t="s">
        <v>340</v>
      </c>
      <c r="L141" s="145">
        <v>45603.642164351855</v>
      </c>
      <c r="M141" t="s">
        <v>1321</v>
      </c>
    </row>
    <row r="142" spans="1:13" hidden="1">
      <c r="A142">
        <v>1319655</v>
      </c>
      <c r="B142">
        <v>301020201</v>
      </c>
      <c r="C142" t="s">
        <v>902</v>
      </c>
      <c r="D142" t="s">
        <v>234</v>
      </c>
      <c r="E142" t="s">
        <v>1317</v>
      </c>
      <c r="F142" t="s">
        <v>661</v>
      </c>
      <c r="G142" t="s">
        <v>352</v>
      </c>
      <c r="H142" t="s">
        <v>352</v>
      </c>
      <c r="I142" t="s">
        <v>352</v>
      </c>
      <c r="K142" t="s">
        <v>340</v>
      </c>
      <c r="L142" s="145">
        <v>45603.642164351855</v>
      </c>
      <c r="M142" t="s">
        <v>1321</v>
      </c>
    </row>
    <row r="143" spans="1:13" hidden="1">
      <c r="A143">
        <v>1319657</v>
      </c>
      <c r="B143">
        <v>301020202</v>
      </c>
      <c r="C143" t="s">
        <v>903</v>
      </c>
      <c r="D143" t="s">
        <v>234</v>
      </c>
      <c r="E143" t="s">
        <v>1317</v>
      </c>
      <c r="F143" t="s">
        <v>661</v>
      </c>
      <c r="G143" t="s">
        <v>352</v>
      </c>
      <c r="H143" t="s">
        <v>1573</v>
      </c>
      <c r="I143" t="s">
        <v>352</v>
      </c>
      <c r="K143" t="s">
        <v>340</v>
      </c>
      <c r="L143" s="145">
        <v>45603.642164351855</v>
      </c>
      <c r="M143" t="s">
        <v>1321</v>
      </c>
    </row>
    <row r="144" spans="1:13" hidden="1">
      <c r="A144">
        <v>1319659</v>
      </c>
      <c r="B144">
        <v>301020203</v>
      </c>
      <c r="C144" t="s">
        <v>905</v>
      </c>
      <c r="D144" t="s">
        <v>234</v>
      </c>
      <c r="E144" t="s">
        <v>1317</v>
      </c>
      <c r="F144" t="s">
        <v>661</v>
      </c>
      <c r="G144" t="s">
        <v>352</v>
      </c>
      <c r="H144" t="s">
        <v>352</v>
      </c>
      <c r="I144" t="s">
        <v>1573</v>
      </c>
      <c r="K144" t="s">
        <v>340</v>
      </c>
      <c r="L144" s="145">
        <v>45603.642164351855</v>
      </c>
      <c r="M144" t="s">
        <v>1321</v>
      </c>
    </row>
    <row r="145" spans="1:13" hidden="1">
      <c r="A145">
        <v>1319661</v>
      </c>
      <c r="B145">
        <v>301020301</v>
      </c>
      <c r="C145" t="s">
        <v>907</v>
      </c>
      <c r="D145" t="s">
        <v>235</v>
      </c>
      <c r="E145" t="s">
        <v>1317</v>
      </c>
      <c r="F145" t="s">
        <v>661</v>
      </c>
      <c r="G145" t="s">
        <v>352</v>
      </c>
      <c r="H145" t="s">
        <v>352</v>
      </c>
      <c r="I145" t="s">
        <v>1574</v>
      </c>
      <c r="K145" t="s">
        <v>340</v>
      </c>
      <c r="L145" s="145">
        <v>45603.642164351855</v>
      </c>
      <c r="M145" t="s">
        <v>1321</v>
      </c>
    </row>
    <row r="146" spans="1:13" hidden="1">
      <c r="A146">
        <v>1319663</v>
      </c>
      <c r="B146">
        <v>301020302</v>
      </c>
      <c r="C146" t="s">
        <v>909</v>
      </c>
      <c r="D146" t="s">
        <v>235</v>
      </c>
      <c r="E146" t="s">
        <v>1317</v>
      </c>
      <c r="F146" t="s">
        <v>661</v>
      </c>
      <c r="G146" t="s">
        <v>352</v>
      </c>
      <c r="H146" t="s">
        <v>1575</v>
      </c>
      <c r="I146" t="s">
        <v>1533</v>
      </c>
      <c r="K146" t="s">
        <v>340</v>
      </c>
      <c r="L146" s="145">
        <v>45603.642164351855</v>
      </c>
      <c r="M146" t="s">
        <v>1321</v>
      </c>
    </row>
    <row r="147" spans="1:13" hidden="1">
      <c r="A147">
        <v>1319665</v>
      </c>
      <c r="B147">
        <v>301020401</v>
      </c>
      <c r="C147" t="s">
        <v>916</v>
      </c>
      <c r="D147" t="s">
        <v>236</v>
      </c>
      <c r="E147" t="s">
        <v>1317</v>
      </c>
      <c r="F147" t="s">
        <v>661</v>
      </c>
      <c r="G147" t="s">
        <v>352</v>
      </c>
      <c r="H147" t="s">
        <v>1576</v>
      </c>
      <c r="I147" t="s">
        <v>470</v>
      </c>
      <c r="K147" t="s">
        <v>340</v>
      </c>
      <c r="L147" s="145">
        <v>45603.642164351855</v>
      </c>
      <c r="M147" t="s">
        <v>1321</v>
      </c>
    </row>
    <row r="148" spans="1:13" hidden="1">
      <c r="A148">
        <v>1319667</v>
      </c>
      <c r="B148">
        <v>301020402</v>
      </c>
      <c r="C148" t="s">
        <v>918</v>
      </c>
      <c r="D148" t="s">
        <v>236</v>
      </c>
      <c r="E148" t="s">
        <v>1317</v>
      </c>
      <c r="F148" t="s">
        <v>661</v>
      </c>
      <c r="G148" t="s">
        <v>352</v>
      </c>
      <c r="H148" t="s">
        <v>842</v>
      </c>
      <c r="I148" t="s">
        <v>1187</v>
      </c>
      <c r="K148" t="s">
        <v>340</v>
      </c>
      <c r="L148" s="145">
        <v>45603.642164351855</v>
      </c>
      <c r="M148" t="s">
        <v>1321</v>
      </c>
    </row>
    <row r="149" spans="1:13" hidden="1">
      <c r="A149">
        <v>1319669</v>
      </c>
      <c r="B149">
        <v>301020403</v>
      </c>
      <c r="C149" t="s">
        <v>919</v>
      </c>
      <c r="D149" t="s">
        <v>236</v>
      </c>
      <c r="E149" t="s">
        <v>1317</v>
      </c>
      <c r="F149" t="s">
        <v>661</v>
      </c>
      <c r="G149" t="s">
        <v>1577</v>
      </c>
      <c r="H149" t="s">
        <v>1578</v>
      </c>
      <c r="I149" t="s">
        <v>1578</v>
      </c>
      <c r="K149" t="s">
        <v>340</v>
      </c>
      <c r="L149" s="145">
        <v>45603.642164351855</v>
      </c>
      <c r="M149" t="s">
        <v>1321</v>
      </c>
    </row>
    <row r="150" spans="1:13" hidden="1">
      <c r="A150">
        <v>1319671</v>
      </c>
      <c r="B150">
        <v>301020501</v>
      </c>
      <c r="C150" t="s">
        <v>925</v>
      </c>
      <c r="D150" t="s">
        <v>237</v>
      </c>
      <c r="E150" t="s">
        <v>1317</v>
      </c>
      <c r="F150" t="s">
        <v>661</v>
      </c>
      <c r="G150" t="s">
        <v>352</v>
      </c>
      <c r="H150" t="s">
        <v>739</v>
      </c>
      <c r="I150" t="s">
        <v>739</v>
      </c>
      <c r="K150" t="s">
        <v>340</v>
      </c>
      <c r="L150" s="145">
        <v>45603.642164351855</v>
      </c>
      <c r="M150" t="s">
        <v>1321</v>
      </c>
    </row>
    <row r="151" spans="1:13" hidden="1">
      <c r="A151">
        <v>1319673</v>
      </c>
      <c r="B151">
        <v>301020502</v>
      </c>
      <c r="C151" t="s">
        <v>927</v>
      </c>
      <c r="D151" t="s">
        <v>237</v>
      </c>
      <c r="E151" t="s">
        <v>1317</v>
      </c>
      <c r="F151" t="s">
        <v>661</v>
      </c>
      <c r="G151" t="s">
        <v>352</v>
      </c>
      <c r="H151" t="s">
        <v>1579</v>
      </c>
      <c r="I151" t="s">
        <v>1580</v>
      </c>
      <c r="K151" t="s">
        <v>340</v>
      </c>
      <c r="L151" s="145">
        <v>45603.642164351855</v>
      </c>
      <c r="M151" t="s">
        <v>1321</v>
      </c>
    </row>
    <row r="152" spans="1:13" hidden="1">
      <c r="A152">
        <v>1319675</v>
      </c>
      <c r="B152">
        <v>301020503</v>
      </c>
      <c r="C152" t="s">
        <v>928</v>
      </c>
      <c r="D152" t="s">
        <v>237</v>
      </c>
      <c r="E152" t="s">
        <v>1317</v>
      </c>
      <c r="F152" t="s">
        <v>661</v>
      </c>
      <c r="G152" t="s">
        <v>352</v>
      </c>
      <c r="H152" t="s">
        <v>1581</v>
      </c>
      <c r="I152" t="s">
        <v>1582</v>
      </c>
      <c r="K152" t="s">
        <v>340</v>
      </c>
      <c r="L152" s="145">
        <v>45603.642164351855</v>
      </c>
      <c r="M152" t="s">
        <v>1321</v>
      </c>
    </row>
    <row r="153" spans="1:13" hidden="1">
      <c r="A153">
        <v>1319677</v>
      </c>
      <c r="B153">
        <v>301020504</v>
      </c>
      <c r="C153" t="s">
        <v>930</v>
      </c>
      <c r="D153" t="s">
        <v>237</v>
      </c>
      <c r="E153" t="s">
        <v>1317</v>
      </c>
      <c r="F153" t="s">
        <v>661</v>
      </c>
      <c r="G153" t="s">
        <v>1583</v>
      </c>
      <c r="H153" t="s">
        <v>1137</v>
      </c>
      <c r="I153" t="s">
        <v>1584</v>
      </c>
      <c r="K153" t="s">
        <v>340</v>
      </c>
      <c r="L153" s="145">
        <v>45603.642164351855</v>
      </c>
      <c r="M153" t="s">
        <v>1321</v>
      </c>
    </row>
    <row r="154" spans="1:13" hidden="1">
      <c r="A154">
        <v>1319679</v>
      </c>
      <c r="B154">
        <v>301020505</v>
      </c>
      <c r="C154" t="s">
        <v>932</v>
      </c>
      <c r="D154" t="s">
        <v>237</v>
      </c>
      <c r="E154" t="s">
        <v>1317</v>
      </c>
      <c r="F154" t="s">
        <v>661</v>
      </c>
      <c r="G154" t="s">
        <v>352</v>
      </c>
      <c r="H154" t="s">
        <v>352</v>
      </c>
      <c r="I154" t="s">
        <v>1585</v>
      </c>
      <c r="K154" t="s">
        <v>340</v>
      </c>
      <c r="L154" s="145">
        <v>45603.642164351855</v>
      </c>
      <c r="M154" t="s">
        <v>1321</v>
      </c>
    </row>
    <row r="155" spans="1:13" hidden="1">
      <c r="A155">
        <v>1319681</v>
      </c>
      <c r="B155">
        <v>301020506</v>
      </c>
      <c r="C155" t="s">
        <v>934</v>
      </c>
      <c r="D155" t="s">
        <v>237</v>
      </c>
      <c r="E155" t="s">
        <v>1317</v>
      </c>
      <c r="F155" t="s">
        <v>661</v>
      </c>
      <c r="G155" t="s">
        <v>352</v>
      </c>
      <c r="H155" t="s">
        <v>1586</v>
      </c>
      <c r="I155" t="s">
        <v>1587</v>
      </c>
      <c r="K155" t="s">
        <v>340</v>
      </c>
      <c r="L155" s="145">
        <v>45603.642164351855</v>
      </c>
      <c r="M155" t="s">
        <v>1321</v>
      </c>
    </row>
    <row r="156" spans="1:13" hidden="1">
      <c r="A156">
        <v>1319683</v>
      </c>
      <c r="B156">
        <v>301030101</v>
      </c>
      <c r="C156" t="s">
        <v>939</v>
      </c>
      <c r="D156" t="s">
        <v>121</v>
      </c>
      <c r="E156" t="s">
        <v>1317</v>
      </c>
      <c r="F156" t="s">
        <v>661</v>
      </c>
      <c r="G156" t="s">
        <v>352</v>
      </c>
      <c r="H156" t="s">
        <v>1588</v>
      </c>
      <c r="I156" t="s">
        <v>646</v>
      </c>
      <c r="K156" t="s">
        <v>340</v>
      </c>
      <c r="L156" s="145">
        <v>45603.642164351855</v>
      </c>
      <c r="M156" t="s">
        <v>1321</v>
      </c>
    </row>
    <row r="157" spans="1:13" hidden="1">
      <c r="A157">
        <v>1319685</v>
      </c>
      <c r="B157">
        <v>301030102</v>
      </c>
      <c r="C157" t="s">
        <v>942</v>
      </c>
      <c r="D157" t="s">
        <v>121</v>
      </c>
      <c r="E157" t="s">
        <v>1317</v>
      </c>
      <c r="F157" t="s">
        <v>661</v>
      </c>
      <c r="G157" t="s">
        <v>352</v>
      </c>
      <c r="H157" t="s">
        <v>352</v>
      </c>
      <c r="I157" t="s">
        <v>1341</v>
      </c>
      <c r="K157" t="s">
        <v>340</v>
      </c>
      <c r="L157" s="145">
        <v>45603.642164351855</v>
      </c>
      <c r="M157" t="s">
        <v>1321</v>
      </c>
    </row>
    <row r="158" spans="1:13" hidden="1">
      <c r="A158">
        <v>1319687</v>
      </c>
      <c r="B158">
        <v>301030103</v>
      </c>
      <c r="C158" t="s">
        <v>944</v>
      </c>
      <c r="D158" t="s">
        <v>121</v>
      </c>
      <c r="E158" t="s">
        <v>1317</v>
      </c>
      <c r="F158" t="s">
        <v>661</v>
      </c>
      <c r="G158" t="s">
        <v>352</v>
      </c>
      <c r="H158" t="s">
        <v>352</v>
      </c>
      <c r="I158" t="s">
        <v>718</v>
      </c>
      <c r="K158" t="s">
        <v>340</v>
      </c>
      <c r="L158" s="145">
        <v>45603.642164351855</v>
      </c>
      <c r="M158" t="s">
        <v>1321</v>
      </c>
    </row>
    <row r="159" spans="1:13" hidden="1">
      <c r="A159">
        <v>1319689</v>
      </c>
      <c r="B159">
        <v>301030105</v>
      </c>
      <c r="C159" t="s">
        <v>948</v>
      </c>
      <c r="D159" t="s">
        <v>121</v>
      </c>
      <c r="E159" t="s">
        <v>1317</v>
      </c>
      <c r="F159" t="s">
        <v>661</v>
      </c>
      <c r="G159" t="s">
        <v>352</v>
      </c>
      <c r="H159" t="s">
        <v>352</v>
      </c>
      <c r="I159" t="s">
        <v>352</v>
      </c>
      <c r="K159" t="s">
        <v>340</v>
      </c>
      <c r="L159" s="145">
        <v>45603.642164351855</v>
      </c>
      <c r="M159" t="s">
        <v>1321</v>
      </c>
    </row>
    <row r="160" spans="1:13" hidden="1">
      <c r="A160">
        <v>1319691</v>
      </c>
      <c r="B160">
        <v>301040101</v>
      </c>
      <c r="C160" t="s">
        <v>949</v>
      </c>
      <c r="D160" t="s">
        <v>238</v>
      </c>
      <c r="E160" t="s">
        <v>1317</v>
      </c>
      <c r="F160" t="s">
        <v>661</v>
      </c>
      <c r="G160" t="s">
        <v>352</v>
      </c>
      <c r="H160" t="s">
        <v>352</v>
      </c>
      <c r="I160" t="s">
        <v>1589</v>
      </c>
      <c r="K160" t="s">
        <v>340</v>
      </c>
      <c r="L160" s="145">
        <v>45603.642164351855</v>
      </c>
      <c r="M160" t="s">
        <v>1321</v>
      </c>
    </row>
    <row r="161" spans="1:13" hidden="1">
      <c r="A161">
        <v>1319693</v>
      </c>
      <c r="B161">
        <v>301040102</v>
      </c>
      <c r="C161" t="s">
        <v>952</v>
      </c>
      <c r="D161" t="s">
        <v>238</v>
      </c>
      <c r="E161" t="s">
        <v>1317</v>
      </c>
      <c r="F161" t="s">
        <v>661</v>
      </c>
      <c r="G161" t="s">
        <v>1183</v>
      </c>
      <c r="H161" t="s">
        <v>1183</v>
      </c>
      <c r="I161" t="s">
        <v>1590</v>
      </c>
      <c r="K161" t="s">
        <v>340</v>
      </c>
      <c r="L161" s="145">
        <v>45603.642164351855</v>
      </c>
      <c r="M161" t="s">
        <v>1321</v>
      </c>
    </row>
    <row r="162" spans="1:13" hidden="1">
      <c r="A162">
        <v>1319695</v>
      </c>
      <c r="B162">
        <v>301040201</v>
      </c>
      <c r="C162" t="s">
        <v>954</v>
      </c>
      <c r="D162" t="s">
        <v>239</v>
      </c>
      <c r="E162" t="s">
        <v>1317</v>
      </c>
      <c r="F162" t="s">
        <v>661</v>
      </c>
      <c r="G162" t="s">
        <v>352</v>
      </c>
      <c r="H162" t="s">
        <v>997</v>
      </c>
      <c r="I162" t="s">
        <v>702</v>
      </c>
      <c r="K162" t="s">
        <v>340</v>
      </c>
      <c r="L162" s="145">
        <v>45603.642164351855</v>
      </c>
      <c r="M162" t="s">
        <v>1321</v>
      </c>
    </row>
    <row r="163" spans="1:13" hidden="1">
      <c r="A163">
        <v>1319697</v>
      </c>
      <c r="B163">
        <v>301040202</v>
      </c>
      <c r="C163" t="s">
        <v>957</v>
      </c>
      <c r="D163" t="s">
        <v>239</v>
      </c>
      <c r="E163" t="s">
        <v>1317</v>
      </c>
      <c r="F163" t="s">
        <v>661</v>
      </c>
      <c r="G163" t="s">
        <v>352</v>
      </c>
      <c r="H163" t="s">
        <v>352</v>
      </c>
      <c r="I163" t="s">
        <v>1591</v>
      </c>
      <c r="K163" t="s">
        <v>340</v>
      </c>
      <c r="L163" s="145">
        <v>45603.642164351855</v>
      </c>
      <c r="M163" t="s">
        <v>1321</v>
      </c>
    </row>
    <row r="164" spans="1:13" hidden="1">
      <c r="A164">
        <v>1319699</v>
      </c>
      <c r="B164">
        <v>301040301</v>
      </c>
      <c r="C164" t="s">
        <v>959</v>
      </c>
      <c r="D164" t="s">
        <v>240</v>
      </c>
      <c r="E164" t="s">
        <v>1317</v>
      </c>
      <c r="F164" t="s">
        <v>661</v>
      </c>
      <c r="G164" t="s">
        <v>352</v>
      </c>
      <c r="H164" t="s">
        <v>1592</v>
      </c>
      <c r="I164" t="s">
        <v>1593</v>
      </c>
      <c r="K164" t="s">
        <v>340</v>
      </c>
      <c r="L164" s="145">
        <v>45603.642164351855</v>
      </c>
      <c r="M164" t="s">
        <v>1321</v>
      </c>
    </row>
    <row r="165" spans="1:13" hidden="1">
      <c r="A165">
        <v>1319701</v>
      </c>
      <c r="B165">
        <v>301040302</v>
      </c>
      <c r="C165" t="s">
        <v>961</v>
      </c>
      <c r="D165" t="s">
        <v>240</v>
      </c>
      <c r="E165" t="s">
        <v>1317</v>
      </c>
      <c r="F165" t="s">
        <v>661</v>
      </c>
      <c r="G165" t="s">
        <v>352</v>
      </c>
      <c r="H165" t="s">
        <v>352</v>
      </c>
      <c r="I165" t="s">
        <v>1594</v>
      </c>
      <c r="K165" t="s">
        <v>340</v>
      </c>
      <c r="L165" s="145">
        <v>45603.642164351855</v>
      </c>
      <c r="M165" t="s">
        <v>1321</v>
      </c>
    </row>
    <row r="166" spans="1:13" hidden="1">
      <c r="A166">
        <v>1319703</v>
      </c>
      <c r="B166">
        <v>301040303</v>
      </c>
      <c r="C166" t="s">
        <v>963</v>
      </c>
      <c r="D166" t="s">
        <v>240</v>
      </c>
      <c r="E166" t="s">
        <v>1317</v>
      </c>
      <c r="F166" t="s">
        <v>661</v>
      </c>
      <c r="G166" t="s">
        <v>352</v>
      </c>
      <c r="H166" t="s">
        <v>352</v>
      </c>
      <c r="I166" t="s">
        <v>1595</v>
      </c>
      <c r="K166" t="s">
        <v>340</v>
      </c>
      <c r="L166" s="145">
        <v>45603.642164351855</v>
      </c>
      <c r="M166" t="s">
        <v>1321</v>
      </c>
    </row>
    <row r="167" spans="1:13" hidden="1">
      <c r="A167">
        <v>1319705</v>
      </c>
      <c r="B167">
        <v>302010101</v>
      </c>
      <c r="C167" t="s">
        <v>964</v>
      </c>
      <c r="D167" t="s">
        <v>241</v>
      </c>
      <c r="E167" t="s">
        <v>1317</v>
      </c>
      <c r="F167" t="s">
        <v>661</v>
      </c>
      <c r="G167" t="s">
        <v>352</v>
      </c>
      <c r="H167" t="s">
        <v>352</v>
      </c>
      <c r="I167" t="s">
        <v>352</v>
      </c>
      <c r="K167" t="s">
        <v>340</v>
      </c>
      <c r="L167" s="145">
        <v>45603.642164351855</v>
      </c>
      <c r="M167" t="s">
        <v>1321</v>
      </c>
    </row>
    <row r="168" spans="1:13" hidden="1">
      <c r="A168">
        <v>1319707</v>
      </c>
      <c r="B168">
        <v>302010102</v>
      </c>
      <c r="C168" t="s">
        <v>967</v>
      </c>
      <c r="D168" t="s">
        <v>241</v>
      </c>
      <c r="E168" t="s">
        <v>1317</v>
      </c>
      <c r="F168" t="s">
        <v>661</v>
      </c>
      <c r="G168" t="s">
        <v>352</v>
      </c>
      <c r="H168" t="s">
        <v>352</v>
      </c>
      <c r="I168" t="s">
        <v>1596</v>
      </c>
      <c r="K168" t="s">
        <v>340</v>
      </c>
      <c r="L168" s="145">
        <v>45603.642164351855</v>
      </c>
      <c r="M168" t="s">
        <v>1321</v>
      </c>
    </row>
    <row r="169" spans="1:13" hidden="1">
      <c r="A169">
        <v>1319709</v>
      </c>
      <c r="B169">
        <v>302010103</v>
      </c>
      <c r="C169" t="s">
        <v>969</v>
      </c>
      <c r="D169" t="s">
        <v>241</v>
      </c>
      <c r="E169" t="s">
        <v>1317</v>
      </c>
      <c r="F169" t="s">
        <v>661</v>
      </c>
      <c r="G169" t="s">
        <v>1597</v>
      </c>
      <c r="H169" t="s">
        <v>1598</v>
      </c>
      <c r="I169" t="s">
        <v>1599</v>
      </c>
      <c r="K169" t="s">
        <v>317</v>
      </c>
      <c r="L169" s="145">
        <v>45603.642164351855</v>
      </c>
      <c r="M169" t="s">
        <v>1321</v>
      </c>
    </row>
    <row r="170" spans="1:13" hidden="1">
      <c r="A170">
        <v>1319711</v>
      </c>
      <c r="B170">
        <v>302010201</v>
      </c>
      <c r="C170" t="s">
        <v>970</v>
      </c>
      <c r="D170" t="s">
        <v>242</v>
      </c>
      <c r="E170" t="s">
        <v>1317</v>
      </c>
      <c r="F170" t="s">
        <v>661</v>
      </c>
      <c r="G170" t="s">
        <v>352</v>
      </c>
      <c r="H170" t="s">
        <v>1252</v>
      </c>
      <c r="I170" t="s">
        <v>1252</v>
      </c>
      <c r="K170" t="s">
        <v>340</v>
      </c>
      <c r="L170" s="145">
        <v>45603.642164351855</v>
      </c>
      <c r="M170" t="s">
        <v>1321</v>
      </c>
    </row>
    <row r="171" spans="1:13" hidden="1">
      <c r="A171">
        <v>1319713</v>
      </c>
      <c r="B171">
        <v>302010301</v>
      </c>
      <c r="C171" t="s">
        <v>974</v>
      </c>
      <c r="D171" t="s">
        <v>243</v>
      </c>
      <c r="E171" t="s">
        <v>1317</v>
      </c>
      <c r="F171" t="s">
        <v>661</v>
      </c>
      <c r="G171" t="s">
        <v>352</v>
      </c>
      <c r="H171" t="s">
        <v>352</v>
      </c>
      <c r="I171" t="s">
        <v>1300</v>
      </c>
      <c r="K171" t="s">
        <v>340</v>
      </c>
      <c r="L171" s="145">
        <v>45603.642164351855</v>
      </c>
      <c r="M171" t="s">
        <v>1321</v>
      </c>
    </row>
    <row r="172" spans="1:13" hidden="1">
      <c r="A172">
        <v>1319715</v>
      </c>
      <c r="B172">
        <v>302020101</v>
      </c>
      <c r="C172" t="s">
        <v>976</v>
      </c>
      <c r="D172" t="s">
        <v>125</v>
      </c>
      <c r="E172" t="s">
        <v>1317</v>
      </c>
      <c r="F172" t="s">
        <v>661</v>
      </c>
      <c r="G172" t="s">
        <v>1600</v>
      </c>
      <c r="H172" t="s">
        <v>993</v>
      </c>
      <c r="I172" t="s">
        <v>352</v>
      </c>
      <c r="K172" t="s">
        <v>317</v>
      </c>
      <c r="L172" s="145">
        <v>45603.642164351855</v>
      </c>
      <c r="M172" t="s">
        <v>1321</v>
      </c>
    </row>
    <row r="173" spans="1:13" hidden="1">
      <c r="A173">
        <v>1319717</v>
      </c>
      <c r="B173">
        <v>401010101</v>
      </c>
      <c r="C173" t="s">
        <v>978</v>
      </c>
      <c r="D173" t="s">
        <v>126</v>
      </c>
      <c r="E173" t="s">
        <v>1317</v>
      </c>
      <c r="F173" t="s">
        <v>661</v>
      </c>
      <c r="G173" t="s">
        <v>352</v>
      </c>
      <c r="H173" t="s">
        <v>352</v>
      </c>
      <c r="I173" t="s">
        <v>352</v>
      </c>
      <c r="K173" t="s">
        <v>340</v>
      </c>
      <c r="L173" s="145">
        <v>45603.642164351855</v>
      </c>
      <c r="M173" t="s">
        <v>1321</v>
      </c>
    </row>
    <row r="174" spans="1:13" hidden="1">
      <c r="A174">
        <v>1319719</v>
      </c>
      <c r="B174">
        <v>401010102</v>
      </c>
      <c r="C174" t="s">
        <v>980</v>
      </c>
      <c r="D174" t="s">
        <v>126</v>
      </c>
      <c r="E174" t="s">
        <v>1317</v>
      </c>
      <c r="F174" t="s">
        <v>661</v>
      </c>
      <c r="G174" t="s">
        <v>352</v>
      </c>
      <c r="H174" t="s">
        <v>352</v>
      </c>
      <c r="I174" t="s">
        <v>993</v>
      </c>
      <c r="K174" t="s">
        <v>340</v>
      </c>
      <c r="L174" s="145">
        <v>45603.642164351855</v>
      </c>
      <c r="M174" t="s">
        <v>1321</v>
      </c>
    </row>
    <row r="175" spans="1:13" hidden="1">
      <c r="A175">
        <v>1319721</v>
      </c>
      <c r="B175">
        <v>401010103</v>
      </c>
      <c r="C175" t="s">
        <v>982</v>
      </c>
      <c r="D175" t="s">
        <v>126</v>
      </c>
      <c r="E175" t="s">
        <v>1317</v>
      </c>
      <c r="F175" t="s">
        <v>661</v>
      </c>
      <c r="G175" t="s">
        <v>352</v>
      </c>
      <c r="H175" t="s">
        <v>352</v>
      </c>
      <c r="I175" t="s">
        <v>352</v>
      </c>
      <c r="K175" t="s">
        <v>340</v>
      </c>
      <c r="L175" s="145">
        <v>45603.642164351855</v>
      </c>
      <c r="M175" t="s">
        <v>1321</v>
      </c>
    </row>
    <row r="176" spans="1:13" hidden="1">
      <c r="A176">
        <v>1319723</v>
      </c>
      <c r="B176">
        <v>401010104</v>
      </c>
      <c r="C176" t="s">
        <v>984</v>
      </c>
      <c r="D176" t="s">
        <v>126</v>
      </c>
      <c r="E176" t="s">
        <v>1317</v>
      </c>
      <c r="F176" t="s">
        <v>661</v>
      </c>
      <c r="G176" t="s">
        <v>352</v>
      </c>
      <c r="H176" t="s">
        <v>352</v>
      </c>
      <c r="I176" t="s">
        <v>352</v>
      </c>
      <c r="K176" t="s">
        <v>340</v>
      </c>
      <c r="L176" s="145">
        <v>45603.642164351855</v>
      </c>
      <c r="M176" t="s">
        <v>1321</v>
      </c>
    </row>
    <row r="177" spans="1:13" hidden="1">
      <c r="A177">
        <v>1319725</v>
      </c>
      <c r="B177">
        <v>402010102</v>
      </c>
      <c r="C177" t="s">
        <v>987</v>
      </c>
      <c r="D177" t="s">
        <v>128</v>
      </c>
      <c r="E177" t="s">
        <v>1317</v>
      </c>
      <c r="F177" t="s">
        <v>661</v>
      </c>
      <c r="G177" t="s">
        <v>352</v>
      </c>
      <c r="H177" t="s">
        <v>1601</v>
      </c>
      <c r="I177" t="s">
        <v>1361</v>
      </c>
      <c r="K177" t="s">
        <v>340</v>
      </c>
      <c r="L177" s="145">
        <v>45603.642164351855</v>
      </c>
      <c r="M177" t="s">
        <v>1321</v>
      </c>
    </row>
    <row r="178" spans="1:13" hidden="1">
      <c r="A178">
        <v>1319727</v>
      </c>
      <c r="B178">
        <v>402010103</v>
      </c>
      <c r="C178" t="s">
        <v>988</v>
      </c>
      <c r="D178" t="s">
        <v>128</v>
      </c>
      <c r="E178" t="s">
        <v>1317</v>
      </c>
      <c r="F178" t="s">
        <v>661</v>
      </c>
      <c r="G178" t="s">
        <v>352</v>
      </c>
      <c r="H178" t="s">
        <v>352</v>
      </c>
      <c r="I178" t="s">
        <v>1241</v>
      </c>
      <c r="K178" t="s">
        <v>340</v>
      </c>
      <c r="L178" s="145">
        <v>45603.642164351855</v>
      </c>
      <c r="M178" t="s">
        <v>1321</v>
      </c>
    </row>
    <row r="179" spans="1:13" hidden="1">
      <c r="A179">
        <v>1319729</v>
      </c>
      <c r="B179">
        <v>402010104</v>
      </c>
      <c r="C179" t="s">
        <v>990</v>
      </c>
      <c r="D179" t="s">
        <v>128</v>
      </c>
      <c r="E179" t="s">
        <v>1317</v>
      </c>
      <c r="F179" t="s">
        <v>661</v>
      </c>
      <c r="G179" t="s">
        <v>352</v>
      </c>
      <c r="H179" t="s">
        <v>1241</v>
      </c>
      <c r="I179" t="s">
        <v>1602</v>
      </c>
      <c r="K179" t="s">
        <v>340</v>
      </c>
      <c r="L179" s="145">
        <v>45603.642164351855</v>
      </c>
      <c r="M179" t="s">
        <v>1321</v>
      </c>
    </row>
    <row r="180" spans="1:13" hidden="1">
      <c r="A180">
        <v>1319731</v>
      </c>
      <c r="B180">
        <v>402010105</v>
      </c>
      <c r="C180" t="s">
        <v>992</v>
      </c>
      <c r="D180" t="s">
        <v>128</v>
      </c>
      <c r="E180" t="s">
        <v>1317</v>
      </c>
      <c r="F180" t="s">
        <v>661</v>
      </c>
      <c r="G180" t="s">
        <v>352</v>
      </c>
      <c r="H180" t="s">
        <v>1399</v>
      </c>
      <c r="I180" t="s">
        <v>352</v>
      </c>
      <c r="K180" t="s">
        <v>340</v>
      </c>
      <c r="L180" s="145">
        <v>45603.642164351855</v>
      </c>
      <c r="M180" t="s">
        <v>1321</v>
      </c>
    </row>
    <row r="181" spans="1:13" hidden="1">
      <c r="A181">
        <v>1319733</v>
      </c>
      <c r="B181">
        <v>402010106</v>
      </c>
      <c r="C181" t="s">
        <v>994</v>
      </c>
      <c r="D181" t="s">
        <v>128</v>
      </c>
      <c r="E181" t="s">
        <v>1317</v>
      </c>
      <c r="F181" t="s">
        <v>661</v>
      </c>
      <c r="G181" t="s">
        <v>352</v>
      </c>
      <c r="H181" t="s">
        <v>352</v>
      </c>
      <c r="I181" t="s">
        <v>352</v>
      </c>
      <c r="K181" t="s">
        <v>340</v>
      </c>
      <c r="L181" s="145">
        <v>45603.642164351855</v>
      </c>
      <c r="M181" t="s">
        <v>1321</v>
      </c>
    </row>
    <row r="182" spans="1:13" hidden="1">
      <c r="A182">
        <v>1319735</v>
      </c>
      <c r="B182">
        <v>402010107</v>
      </c>
      <c r="C182" t="s">
        <v>996</v>
      </c>
      <c r="D182" t="s">
        <v>128</v>
      </c>
      <c r="E182" t="s">
        <v>1317</v>
      </c>
      <c r="F182" t="s">
        <v>661</v>
      </c>
      <c r="G182" t="s">
        <v>352</v>
      </c>
      <c r="H182" t="s">
        <v>352</v>
      </c>
      <c r="I182" t="s">
        <v>464</v>
      </c>
      <c r="K182" t="s">
        <v>340</v>
      </c>
      <c r="L182" s="145">
        <v>45603.642164351855</v>
      </c>
      <c r="M182" t="s">
        <v>1321</v>
      </c>
    </row>
    <row r="183" spans="1:13" hidden="1">
      <c r="A183">
        <v>1319737</v>
      </c>
      <c r="B183">
        <v>402010108</v>
      </c>
      <c r="C183" t="s">
        <v>998</v>
      </c>
      <c r="D183" t="s">
        <v>128</v>
      </c>
      <c r="E183" t="s">
        <v>1317</v>
      </c>
      <c r="F183" t="s">
        <v>661</v>
      </c>
      <c r="G183" t="s">
        <v>352</v>
      </c>
      <c r="H183" t="s">
        <v>1603</v>
      </c>
      <c r="I183" t="s">
        <v>1603</v>
      </c>
      <c r="K183" t="s">
        <v>340</v>
      </c>
      <c r="L183" s="145">
        <v>45603.642164351855</v>
      </c>
      <c r="M183" t="s">
        <v>1321</v>
      </c>
    </row>
    <row r="184" spans="1:13" hidden="1">
      <c r="A184">
        <v>1319739</v>
      </c>
      <c r="B184">
        <v>402020101</v>
      </c>
      <c r="C184" t="s">
        <v>999</v>
      </c>
      <c r="D184" t="s">
        <v>130</v>
      </c>
      <c r="E184" t="s">
        <v>1317</v>
      </c>
      <c r="F184" t="s">
        <v>661</v>
      </c>
      <c r="G184" t="s">
        <v>1575</v>
      </c>
      <c r="H184" t="s">
        <v>666</v>
      </c>
      <c r="I184" t="s">
        <v>1604</v>
      </c>
      <c r="K184" t="s">
        <v>340</v>
      </c>
      <c r="L184" s="145">
        <v>45603.642164351855</v>
      </c>
      <c r="M184" t="s">
        <v>1321</v>
      </c>
    </row>
    <row r="185" spans="1:13" hidden="1">
      <c r="A185">
        <v>1319741</v>
      </c>
      <c r="B185">
        <v>402020102</v>
      </c>
      <c r="C185" t="s">
        <v>1000</v>
      </c>
      <c r="D185" t="s">
        <v>130</v>
      </c>
      <c r="E185" t="s">
        <v>1317</v>
      </c>
      <c r="F185" t="s">
        <v>661</v>
      </c>
      <c r="G185" t="s">
        <v>352</v>
      </c>
      <c r="H185" t="s">
        <v>1605</v>
      </c>
      <c r="I185" t="s">
        <v>1605</v>
      </c>
      <c r="K185" t="s">
        <v>340</v>
      </c>
      <c r="L185" s="145">
        <v>45603.642164351855</v>
      </c>
      <c r="M185" t="s">
        <v>1321</v>
      </c>
    </row>
    <row r="186" spans="1:13" hidden="1">
      <c r="A186">
        <v>1319743</v>
      </c>
      <c r="B186">
        <v>402020103</v>
      </c>
      <c r="C186" t="s">
        <v>1003</v>
      </c>
      <c r="D186" t="s">
        <v>130</v>
      </c>
      <c r="E186" t="s">
        <v>1317</v>
      </c>
      <c r="F186" t="s">
        <v>661</v>
      </c>
      <c r="G186" t="s">
        <v>352</v>
      </c>
      <c r="H186" t="s">
        <v>352</v>
      </c>
      <c r="I186" t="s">
        <v>1086</v>
      </c>
      <c r="K186" t="s">
        <v>340</v>
      </c>
      <c r="L186" s="145">
        <v>45603.642164351855</v>
      </c>
      <c r="M186" t="s">
        <v>1321</v>
      </c>
    </row>
    <row r="187" spans="1:13" hidden="1">
      <c r="A187">
        <v>1319745</v>
      </c>
      <c r="B187">
        <v>402020104</v>
      </c>
      <c r="C187" t="s">
        <v>1004</v>
      </c>
      <c r="D187" t="s">
        <v>130</v>
      </c>
      <c r="E187" t="s">
        <v>1317</v>
      </c>
      <c r="F187" t="s">
        <v>661</v>
      </c>
      <c r="G187" t="s">
        <v>352</v>
      </c>
      <c r="H187" t="s">
        <v>473</v>
      </c>
      <c r="I187" t="s">
        <v>473</v>
      </c>
      <c r="K187" t="s">
        <v>340</v>
      </c>
      <c r="L187" s="145">
        <v>45603.642164351855</v>
      </c>
      <c r="M187" t="s">
        <v>1321</v>
      </c>
    </row>
    <row r="188" spans="1:13" hidden="1">
      <c r="A188">
        <v>1319747</v>
      </c>
      <c r="B188">
        <v>402020105</v>
      </c>
      <c r="C188" t="s">
        <v>1006</v>
      </c>
      <c r="D188" t="s">
        <v>130</v>
      </c>
      <c r="E188" t="s">
        <v>1317</v>
      </c>
      <c r="F188" t="s">
        <v>661</v>
      </c>
      <c r="G188" t="s">
        <v>352</v>
      </c>
      <c r="H188" t="s">
        <v>1606</v>
      </c>
      <c r="I188" t="s">
        <v>1607</v>
      </c>
      <c r="K188" t="s">
        <v>340</v>
      </c>
      <c r="L188" s="145">
        <v>45603.642164351855</v>
      </c>
      <c r="M188" t="s">
        <v>1321</v>
      </c>
    </row>
    <row r="189" spans="1:13" hidden="1">
      <c r="A189">
        <v>1319749</v>
      </c>
      <c r="B189">
        <v>404010101</v>
      </c>
      <c r="C189" t="s">
        <v>1011</v>
      </c>
      <c r="D189" t="s">
        <v>133</v>
      </c>
      <c r="E189" t="s">
        <v>1317</v>
      </c>
      <c r="F189" t="s">
        <v>661</v>
      </c>
      <c r="G189" t="s">
        <v>352</v>
      </c>
      <c r="H189" t="s">
        <v>352</v>
      </c>
      <c r="I189" t="s">
        <v>352</v>
      </c>
      <c r="K189" t="s">
        <v>340</v>
      </c>
      <c r="L189" s="145">
        <v>45603.642164351855</v>
      </c>
      <c r="M189" t="s">
        <v>1321</v>
      </c>
    </row>
    <row r="190" spans="1:13" hidden="1">
      <c r="A190">
        <v>1319751</v>
      </c>
      <c r="B190">
        <v>404020101</v>
      </c>
      <c r="C190" t="s">
        <v>1012</v>
      </c>
      <c r="D190" t="s">
        <v>135</v>
      </c>
      <c r="E190" t="s">
        <v>1317</v>
      </c>
      <c r="F190" t="s">
        <v>661</v>
      </c>
      <c r="G190" t="s">
        <v>352</v>
      </c>
      <c r="H190" t="s">
        <v>352</v>
      </c>
      <c r="I190" t="s">
        <v>352</v>
      </c>
      <c r="K190" t="s">
        <v>340</v>
      </c>
      <c r="L190" s="145">
        <v>45603.642164351855</v>
      </c>
      <c r="M190" t="s">
        <v>1321</v>
      </c>
    </row>
    <row r="191" spans="1:13" hidden="1">
      <c r="A191">
        <v>1319753</v>
      </c>
      <c r="B191">
        <v>404030101</v>
      </c>
      <c r="C191" t="s">
        <v>1014</v>
      </c>
      <c r="D191" t="s">
        <v>136</v>
      </c>
      <c r="E191" t="s">
        <v>1317</v>
      </c>
      <c r="F191" t="s">
        <v>661</v>
      </c>
      <c r="G191" t="s">
        <v>352</v>
      </c>
      <c r="H191" t="s">
        <v>352</v>
      </c>
      <c r="I191" t="s">
        <v>352</v>
      </c>
      <c r="K191" t="s">
        <v>340</v>
      </c>
      <c r="L191" s="145">
        <v>45603.642164351855</v>
      </c>
      <c r="M191" t="s">
        <v>1321</v>
      </c>
    </row>
    <row r="192" spans="1:13" hidden="1">
      <c r="A192">
        <v>1319431</v>
      </c>
      <c r="B192">
        <v>404040102</v>
      </c>
      <c r="C192" t="s">
        <v>659</v>
      </c>
      <c r="D192" t="s">
        <v>137</v>
      </c>
      <c r="E192" t="s">
        <v>1317</v>
      </c>
      <c r="F192" t="s">
        <v>319</v>
      </c>
      <c r="G192" t="s">
        <v>352</v>
      </c>
      <c r="H192" t="s">
        <v>352</v>
      </c>
      <c r="I192" t="s">
        <v>1341</v>
      </c>
      <c r="K192" t="s">
        <v>340</v>
      </c>
      <c r="L192" s="145">
        <v>45603.642164351855</v>
      </c>
      <c r="M192" t="s">
        <v>1321</v>
      </c>
    </row>
    <row r="193" spans="1:13" hidden="1">
      <c r="A193">
        <v>1319755</v>
      </c>
      <c r="B193">
        <v>501010101</v>
      </c>
      <c r="C193" t="s">
        <v>1015</v>
      </c>
      <c r="D193" t="s">
        <v>138</v>
      </c>
      <c r="E193" t="s">
        <v>1317</v>
      </c>
      <c r="F193" t="s">
        <v>661</v>
      </c>
      <c r="G193" t="s">
        <v>352</v>
      </c>
      <c r="H193" t="s">
        <v>352</v>
      </c>
      <c r="I193" t="s">
        <v>1608</v>
      </c>
      <c r="K193" t="s">
        <v>340</v>
      </c>
      <c r="L193" s="145">
        <v>45603.642164351855</v>
      </c>
      <c r="M193" t="s">
        <v>1321</v>
      </c>
    </row>
    <row r="194" spans="1:13" hidden="1">
      <c r="A194">
        <v>1319757</v>
      </c>
      <c r="B194">
        <v>501010102</v>
      </c>
      <c r="C194" t="s">
        <v>1017</v>
      </c>
      <c r="D194" t="s">
        <v>138</v>
      </c>
      <c r="E194" t="s">
        <v>1317</v>
      </c>
      <c r="F194" t="s">
        <v>661</v>
      </c>
      <c r="G194" t="s">
        <v>352</v>
      </c>
      <c r="H194" t="s">
        <v>1609</v>
      </c>
      <c r="I194" t="s">
        <v>1610</v>
      </c>
      <c r="K194" t="s">
        <v>340</v>
      </c>
      <c r="L194" s="145">
        <v>45603.642164351855</v>
      </c>
      <c r="M194" t="s">
        <v>1321</v>
      </c>
    </row>
    <row r="195" spans="1:13" hidden="1">
      <c r="A195">
        <v>1319759</v>
      </c>
      <c r="B195">
        <v>501010104</v>
      </c>
      <c r="C195" t="s">
        <v>1020</v>
      </c>
      <c r="D195" t="s">
        <v>138</v>
      </c>
      <c r="E195" t="s">
        <v>1317</v>
      </c>
      <c r="F195" t="s">
        <v>661</v>
      </c>
      <c r="G195" t="s">
        <v>352</v>
      </c>
      <c r="H195" t="s">
        <v>352</v>
      </c>
      <c r="I195" t="s">
        <v>1611</v>
      </c>
      <c r="K195" t="s">
        <v>340</v>
      </c>
      <c r="L195" s="145">
        <v>45603.642164351855</v>
      </c>
      <c r="M195" t="s">
        <v>1321</v>
      </c>
    </row>
    <row r="196" spans="1:13" hidden="1">
      <c r="A196">
        <v>1319761</v>
      </c>
      <c r="B196">
        <v>501020102</v>
      </c>
      <c r="C196" t="s">
        <v>1028</v>
      </c>
      <c r="D196" t="s">
        <v>140</v>
      </c>
      <c r="E196" t="s">
        <v>1317</v>
      </c>
      <c r="F196" t="s">
        <v>661</v>
      </c>
      <c r="G196" t="s">
        <v>352</v>
      </c>
      <c r="H196" t="s">
        <v>305</v>
      </c>
      <c r="I196" t="s">
        <v>1612</v>
      </c>
      <c r="K196" t="s">
        <v>340</v>
      </c>
      <c r="L196" s="145">
        <v>45603.642164351855</v>
      </c>
      <c r="M196" t="s">
        <v>1321</v>
      </c>
    </row>
    <row r="197" spans="1:13" hidden="1">
      <c r="A197">
        <v>1319763</v>
      </c>
      <c r="B197">
        <v>501020104</v>
      </c>
      <c r="C197" t="s">
        <v>1033</v>
      </c>
      <c r="D197" t="s">
        <v>140</v>
      </c>
      <c r="E197" t="s">
        <v>1317</v>
      </c>
      <c r="F197" t="s">
        <v>661</v>
      </c>
      <c r="G197" t="s">
        <v>352</v>
      </c>
      <c r="H197" t="s">
        <v>352</v>
      </c>
      <c r="I197" t="s">
        <v>718</v>
      </c>
      <c r="K197" t="s">
        <v>340</v>
      </c>
      <c r="L197" s="145">
        <v>45603.642164351855</v>
      </c>
      <c r="M197" t="s">
        <v>1321</v>
      </c>
    </row>
    <row r="198" spans="1:13" hidden="1">
      <c r="A198">
        <v>1319765</v>
      </c>
      <c r="B198">
        <v>501020105</v>
      </c>
      <c r="C198" t="s">
        <v>1034</v>
      </c>
      <c r="D198" t="s">
        <v>140</v>
      </c>
      <c r="E198" t="s">
        <v>1317</v>
      </c>
      <c r="F198" t="s">
        <v>661</v>
      </c>
      <c r="G198" t="s">
        <v>352</v>
      </c>
      <c r="H198" t="s">
        <v>352</v>
      </c>
      <c r="I198" t="s">
        <v>712</v>
      </c>
      <c r="K198" t="s">
        <v>340</v>
      </c>
      <c r="L198" s="145">
        <v>45603.642164351855</v>
      </c>
      <c r="M198" t="s">
        <v>1321</v>
      </c>
    </row>
    <row r="199" spans="1:13" hidden="1">
      <c r="A199">
        <v>1319767</v>
      </c>
      <c r="B199">
        <v>501020106</v>
      </c>
      <c r="C199" t="s">
        <v>1036</v>
      </c>
      <c r="D199" t="s">
        <v>140</v>
      </c>
      <c r="E199" t="s">
        <v>1317</v>
      </c>
      <c r="F199" t="s">
        <v>661</v>
      </c>
      <c r="G199" t="s">
        <v>352</v>
      </c>
      <c r="H199" t="s">
        <v>993</v>
      </c>
      <c r="I199" t="s">
        <v>718</v>
      </c>
      <c r="K199" t="s">
        <v>340</v>
      </c>
      <c r="L199" s="145">
        <v>45603.642164351855</v>
      </c>
      <c r="M199" t="s">
        <v>1321</v>
      </c>
    </row>
    <row r="200" spans="1:13" hidden="1">
      <c r="A200">
        <v>1319769</v>
      </c>
      <c r="B200">
        <v>501030101</v>
      </c>
      <c r="C200" t="s">
        <v>1038</v>
      </c>
      <c r="D200" t="s">
        <v>141</v>
      </c>
      <c r="E200" t="s">
        <v>1317</v>
      </c>
      <c r="F200" t="s">
        <v>661</v>
      </c>
      <c r="G200" t="s">
        <v>352</v>
      </c>
      <c r="H200" t="s">
        <v>352</v>
      </c>
      <c r="I200" t="s">
        <v>352</v>
      </c>
      <c r="K200" t="s">
        <v>340</v>
      </c>
      <c r="L200" s="145">
        <v>45603.642164351855</v>
      </c>
      <c r="M200" t="s">
        <v>1321</v>
      </c>
    </row>
    <row r="201" spans="1:13" hidden="1">
      <c r="A201">
        <v>1319771</v>
      </c>
      <c r="B201">
        <v>502010101</v>
      </c>
      <c r="C201" t="s">
        <v>1042</v>
      </c>
      <c r="D201" t="s">
        <v>142</v>
      </c>
      <c r="E201" t="s">
        <v>1317</v>
      </c>
      <c r="F201" t="s">
        <v>661</v>
      </c>
      <c r="G201" t="s">
        <v>352</v>
      </c>
      <c r="H201" t="s">
        <v>1613</v>
      </c>
      <c r="I201" t="s">
        <v>1086</v>
      </c>
      <c r="K201" t="s">
        <v>340</v>
      </c>
      <c r="L201" s="145">
        <v>45603.642164351855</v>
      </c>
      <c r="M201" t="s">
        <v>1321</v>
      </c>
    </row>
    <row r="202" spans="1:13" hidden="1">
      <c r="A202">
        <v>1319773</v>
      </c>
      <c r="B202">
        <v>502010102</v>
      </c>
      <c r="C202" t="s">
        <v>1044</v>
      </c>
      <c r="D202" t="s">
        <v>142</v>
      </c>
      <c r="E202" t="s">
        <v>1317</v>
      </c>
      <c r="F202" t="s">
        <v>661</v>
      </c>
      <c r="G202" t="s">
        <v>352</v>
      </c>
      <c r="H202" t="s">
        <v>352</v>
      </c>
      <c r="I202" t="s">
        <v>352</v>
      </c>
      <c r="K202" t="s">
        <v>340</v>
      </c>
      <c r="L202" s="145">
        <v>45603.642164351855</v>
      </c>
      <c r="M202" t="s">
        <v>1321</v>
      </c>
    </row>
    <row r="203" spans="1:13" hidden="1">
      <c r="A203">
        <v>1319775</v>
      </c>
      <c r="B203">
        <v>502010103</v>
      </c>
      <c r="C203" t="s">
        <v>1047</v>
      </c>
      <c r="D203" t="s">
        <v>142</v>
      </c>
      <c r="E203" t="s">
        <v>1317</v>
      </c>
      <c r="F203" t="s">
        <v>661</v>
      </c>
      <c r="G203" t="s">
        <v>352</v>
      </c>
      <c r="H203" t="s">
        <v>454</v>
      </c>
      <c r="I203" t="s">
        <v>1605</v>
      </c>
      <c r="K203" t="s">
        <v>340</v>
      </c>
      <c r="L203" s="145">
        <v>45603.642164351855</v>
      </c>
      <c r="M203" t="s">
        <v>1321</v>
      </c>
    </row>
    <row r="204" spans="1:13" hidden="1">
      <c r="A204">
        <v>1319777</v>
      </c>
      <c r="B204">
        <v>502010104</v>
      </c>
      <c r="C204" t="s">
        <v>1049</v>
      </c>
      <c r="D204" t="s">
        <v>142</v>
      </c>
      <c r="E204" t="s">
        <v>1317</v>
      </c>
      <c r="F204" t="s">
        <v>661</v>
      </c>
      <c r="G204" t="s">
        <v>352</v>
      </c>
      <c r="H204" t="s">
        <v>1225</v>
      </c>
      <c r="I204" t="s">
        <v>1225</v>
      </c>
      <c r="K204" t="s">
        <v>340</v>
      </c>
      <c r="L204" s="145">
        <v>45603.642164351855</v>
      </c>
      <c r="M204" t="s">
        <v>1321</v>
      </c>
    </row>
    <row r="205" spans="1:13" hidden="1">
      <c r="A205">
        <v>1319779</v>
      </c>
      <c r="B205">
        <v>503010101</v>
      </c>
      <c r="C205" t="s">
        <v>1050</v>
      </c>
      <c r="D205" t="s">
        <v>143</v>
      </c>
      <c r="E205" t="s">
        <v>1317</v>
      </c>
      <c r="F205" t="s">
        <v>661</v>
      </c>
      <c r="G205" t="s">
        <v>352</v>
      </c>
      <c r="H205" t="s">
        <v>352</v>
      </c>
      <c r="I205" t="s">
        <v>1614</v>
      </c>
      <c r="K205" t="s">
        <v>340</v>
      </c>
      <c r="L205" s="145">
        <v>45603.642164351855</v>
      </c>
      <c r="M205" t="s">
        <v>1321</v>
      </c>
    </row>
    <row r="206" spans="1:13" hidden="1">
      <c r="A206">
        <v>1319781</v>
      </c>
      <c r="B206">
        <v>503010102</v>
      </c>
      <c r="C206" t="s">
        <v>1051</v>
      </c>
      <c r="D206" t="s">
        <v>143</v>
      </c>
      <c r="E206" t="s">
        <v>1317</v>
      </c>
      <c r="F206" t="s">
        <v>661</v>
      </c>
      <c r="G206" t="s">
        <v>352</v>
      </c>
      <c r="H206" t="s">
        <v>1615</v>
      </c>
      <c r="I206" t="s">
        <v>1616</v>
      </c>
      <c r="K206" t="s">
        <v>340</v>
      </c>
      <c r="L206" s="145">
        <v>45603.642164351855</v>
      </c>
      <c r="M206" t="s">
        <v>1321</v>
      </c>
    </row>
    <row r="207" spans="1:13" hidden="1">
      <c r="A207">
        <v>1319783</v>
      </c>
      <c r="B207">
        <v>503020101</v>
      </c>
      <c r="C207" t="s">
        <v>1057</v>
      </c>
      <c r="D207" t="s">
        <v>145</v>
      </c>
      <c r="E207" t="s">
        <v>1317</v>
      </c>
      <c r="F207" t="s">
        <v>661</v>
      </c>
      <c r="G207" t="s">
        <v>352</v>
      </c>
      <c r="H207" t="s">
        <v>352</v>
      </c>
      <c r="I207" t="s">
        <v>1617</v>
      </c>
      <c r="K207" t="s">
        <v>340</v>
      </c>
      <c r="L207" s="145">
        <v>45603.642164351855</v>
      </c>
      <c r="M207" t="s">
        <v>1321</v>
      </c>
    </row>
    <row r="208" spans="1:13" hidden="1">
      <c r="A208">
        <v>1319785</v>
      </c>
      <c r="B208">
        <v>503020102</v>
      </c>
      <c r="C208" t="s">
        <v>1059</v>
      </c>
      <c r="D208" t="s">
        <v>145</v>
      </c>
      <c r="E208" t="s">
        <v>1317</v>
      </c>
      <c r="F208" t="s">
        <v>661</v>
      </c>
      <c r="G208" t="s">
        <v>352</v>
      </c>
      <c r="H208" t="s">
        <v>352</v>
      </c>
      <c r="I208" t="s">
        <v>739</v>
      </c>
      <c r="K208" t="s">
        <v>340</v>
      </c>
      <c r="L208" s="145">
        <v>45603.642164351855</v>
      </c>
      <c r="M208" t="s">
        <v>1321</v>
      </c>
    </row>
    <row r="209" spans="1:13" hidden="1">
      <c r="A209">
        <v>1319787</v>
      </c>
      <c r="B209">
        <v>503020103</v>
      </c>
      <c r="C209" t="s">
        <v>1060</v>
      </c>
      <c r="D209" t="s">
        <v>145</v>
      </c>
      <c r="E209" t="s">
        <v>1317</v>
      </c>
      <c r="F209" t="s">
        <v>661</v>
      </c>
      <c r="G209" t="s">
        <v>352</v>
      </c>
      <c r="H209" t="s">
        <v>352</v>
      </c>
      <c r="I209" t="s">
        <v>1618</v>
      </c>
      <c r="K209" t="s">
        <v>340</v>
      </c>
      <c r="L209" s="145">
        <v>45603.642164351855</v>
      </c>
      <c r="M209" t="s">
        <v>1321</v>
      </c>
    </row>
    <row r="210" spans="1:13" hidden="1">
      <c r="A210">
        <v>1319789</v>
      </c>
      <c r="B210">
        <v>503020105</v>
      </c>
      <c r="C210" t="s">
        <v>1063</v>
      </c>
      <c r="D210" t="s">
        <v>145</v>
      </c>
      <c r="E210" t="s">
        <v>1317</v>
      </c>
      <c r="F210" t="s">
        <v>661</v>
      </c>
      <c r="G210" t="s">
        <v>352</v>
      </c>
      <c r="H210" t="s">
        <v>1619</v>
      </c>
      <c r="I210" t="s">
        <v>1261</v>
      </c>
      <c r="K210" t="s">
        <v>340</v>
      </c>
      <c r="L210" s="145">
        <v>45603.642164351855</v>
      </c>
      <c r="M210" t="s">
        <v>1321</v>
      </c>
    </row>
    <row r="211" spans="1:13" hidden="1">
      <c r="A211">
        <v>1319791</v>
      </c>
      <c r="B211">
        <v>503020106</v>
      </c>
      <c r="C211" t="s">
        <v>1065</v>
      </c>
      <c r="D211" t="s">
        <v>145</v>
      </c>
      <c r="E211" t="s">
        <v>1317</v>
      </c>
      <c r="F211" t="s">
        <v>661</v>
      </c>
      <c r="G211" t="s">
        <v>352</v>
      </c>
      <c r="H211" t="s">
        <v>352</v>
      </c>
      <c r="I211" t="s">
        <v>352</v>
      </c>
      <c r="K211" t="s">
        <v>340</v>
      </c>
      <c r="L211" s="145">
        <v>45603.642164351855</v>
      </c>
      <c r="M211" t="s">
        <v>1321</v>
      </c>
    </row>
    <row r="212" spans="1:13" hidden="1">
      <c r="A212">
        <v>1319793</v>
      </c>
      <c r="B212">
        <v>503020107</v>
      </c>
      <c r="C212" t="s">
        <v>1068</v>
      </c>
      <c r="D212" t="s">
        <v>145</v>
      </c>
      <c r="E212" t="s">
        <v>1317</v>
      </c>
      <c r="F212" t="s">
        <v>661</v>
      </c>
      <c r="G212" t="s">
        <v>352</v>
      </c>
      <c r="H212" t="s">
        <v>352</v>
      </c>
      <c r="I212" t="s">
        <v>666</v>
      </c>
      <c r="K212" t="s">
        <v>340</v>
      </c>
      <c r="L212" s="145">
        <v>45603.642164351855</v>
      </c>
      <c r="M212" t="s">
        <v>1321</v>
      </c>
    </row>
    <row r="213" spans="1:13" hidden="1">
      <c r="A213">
        <v>1319795</v>
      </c>
      <c r="B213">
        <v>504010101</v>
      </c>
      <c r="C213" t="s">
        <v>1075</v>
      </c>
      <c r="D213" t="s">
        <v>244</v>
      </c>
      <c r="E213" t="s">
        <v>1317</v>
      </c>
      <c r="F213" t="s">
        <v>661</v>
      </c>
      <c r="G213" t="s">
        <v>352</v>
      </c>
      <c r="H213" t="s">
        <v>352</v>
      </c>
      <c r="I213" t="s">
        <v>352</v>
      </c>
      <c r="K213" t="s">
        <v>340</v>
      </c>
      <c r="L213" s="145">
        <v>45603.642164351855</v>
      </c>
      <c r="M213" t="s">
        <v>1321</v>
      </c>
    </row>
    <row r="214" spans="1:13" hidden="1">
      <c r="A214">
        <v>1319797</v>
      </c>
      <c r="B214">
        <v>504010102</v>
      </c>
      <c r="C214" t="s">
        <v>1077</v>
      </c>
      <c r="D214" t="s">
        <v>244</v>
      </c>
      <c r="E214" t="s">
        <v>1317</v>
      </c>
      <c r="F214" t="s">
        <v>661</v>
      </c>
      <c r="G214" t="s">
        <v>352</v>
      </c>
      <c r="H214" t="s">
        <v>910</v>
      </c>
      <c r="I214" t="s">
        <v>352</v>
      </c>
      <c r="K214" t="s">
        <v>340</v>
      </c>
      <c r="L214" s="145">
        <v>45603.642164351855</v>
      </c>
      <c r="M214" t="s">
        <v>1321</v>
      </c>
    </row>
    <row r="215" spans="1:13" hidden="1">
      <c r="A215">
        <v>1319799</v>
      </c>
      <c r="B215">
        <v>504010103</v>
      </c>
      <c r="C215" t="s">
        <v>1079</v>
      </c>
      <c r="D215" t="s">
        <v>244</v>
      </c>
      <c r="E215" t="s">
        <v>1317</v>
      </c>
      <c r="F215" t="s">
        <v>661</v>
      </c>
      <c r="G215" t="s">
        <v>352</v>
      </c>
      <c r="H215" t="s">
        <v>352</v>
      </c>
      <c r="I215" t="s">
        <v>1620</v>
      </c>
      <c r="K215" t="s">
        <v>340</v>
      </c>
      <c r="L215" s="145">
        <v>45603.642164351855</v>
      </c>
      <c r="M215" t="s">
        <v>1321</v>
      </c>
    </row>
    <row r="216" spans="1:13" hidden="1">
      <c r="A216">
        <v>1319801</v>
      </c>
      <c r="B216">
        <v>504010104</v>
      </c>
      <c r="C216" t="s">
        <v>1080</v>
      </c>
      <c r="D216" t="s">
        <v>244</v>
      </c>
      <c r="E216" t="s">
        <v>1317</v>
      </c>
      <c r="F216" t="s">
        <v>661</v>
      </c>
      <c r="G216" t="s">
        <v>352</v>
      </c>
      <c r="H216" t="s">
        <v>352</v>
      </c>
      <c r="I216" t="s">
        <v>1621</v>
      </c>
      <c r="K216" t="s">
        <v>340</v>
      </c>
      <c r="L216" s="145">
        <v>45603.642164351855</v>
      </c>
      <c r="M216" t="s">
        <v>1321</v>
      </c>
    </row>
    <row r="217" spans="1:13" hidden="1">
      <c r="A217">
        <v>1319803</v>
      </c>
      <c r="B217">
        <v>504010105</v>
      </c>
      <c r="C217" t="s">
        <v>1082</v>
      </c>
      <c r="D217" t="s">
        <v>244</v>
      </c>
      <c r="E217" t="s">
        <v>1317</v>
      </c>
      <c r="F217" t="s">
        <v>661</v>
      </c>
      <c r="G217" t="s">
        <v>352</v>
      </c>
      <c r="H217" t="s">
        <v>352</v>
      </c>
      <c r="I217" t="s">
        <v>991</v>
      </c>
      <c r="K217" t="s">
        <v>340</v>
      </c>
      <c r="L217" s="145">
        <v>45603.642164351855</v>
      </c>
      <c r="M217" t="s">
        <v>1321</v>
      </c>
    </row>
    <row r="218" spans="1:13" hidden="1">
      <c r="A218">
        <v>1319805</v>
      </c>
      <c r="B218">
        <v>504010106</v>
      </c>
      <c r="C218" t="s">
        <v>1084</v>
      </c>
      <c r="D218" t="s">
        <v>244</v>
      </c>
      <c r="E218" t="s">
        <v>1317</v>
      </c>
      <c r="F218" t="s">
        <v>661</v>
      </c>
      <c r="G218" t="s">
        <v>352</v>
      </c>
      <c r="H218" t="s">
        <v>352</v>
      </c>
      <c r="I218" t="s">
        <v>1622</v>
      </c>
      <c r="K218" t="s">
        <v>340</v>
      </c>
      <c r="L218" s="145">
        <v>45603.642164351855</v>
      </c>
      <c r="M218" t="s">
        <v>1321</v>
      </c>
    </row>
    <row r="219" spans="1:13" hidden="1">
      <c r="A219">
        <v>1319807</v>
      </c>
      <c r="B219">
        <v>504010107</v>
      </c>
      <c r="C219" t="s">
        <v>1085</v>
      </c>
      <c r="D219" t="s">
        <v>244</v>
      </c>
      <c r="E219" t="s">
        <v>1317</v>
      </c>
      <c r="F219" t="s">
        <v>661</v>
      </c>
      <c r="G219" t="s">
        <v>352</v>
      </c>
      <c r="H219" t="s">
        <v>1623</v>
      </c>
      <c r="I219" t="s">
        <v>1624</v>
      </c>
      <c r="K219" t="s">
        <v>340</v>
      </c>
      <c r="L219" s="145">
        <v>45603.642164351855</v>
      </c>
      <c r="M219" t="s">
        <v>1321</v>
      </c>
    </row>
    <row r="220" spans="1:13" hidden="1">
      <c r="A220">
        <v>1319809</v>
      </c>
      <c r="B220">
        <v>504010201</v>
      </c>
      <c r="C220" t="s">
        <v>1087</v>
      </c>
      <c r="D220" t="s">
        <v>245</v>
      </c>
      <c r="E220" t="s">
        <v>1317</v>
      </c>
      <c r="F220" t="s">
        <v>661</v>
      </c>
      <c r="G220" t="s">
        <v>352</v>
      </c>
      <c r="H220" t="s">
        <v>352</v>
      </c>
      <c r="I220" t="s">
        <v>1625</v>
      </c>
      <c r="K220" t="s">
        <v>340</v>
      </c>
      <c r="L220" s="145">
        <v>45603.642164351855</v>
      </c>
      <c r="M220" t="s">
        <v>1321</v>
      </c>
    </row>
    <row r="221" spans="1:13" hidden="1">
      <c r="A221">
        <v>1319811</v>
      </c>
      <c r="B221">
        <v>504010203</v>
      </c>
      <c r="C221" t="s">
        <v>1090</v>
      </c>
      <c r="D221" t="s">
        <v>245</v>
      </c>
      <c r="E221" t="s">
        <v>1317</v>
      </c>
      <c r="F221" t="s">
        <v>661</v>
      </c>
      <c r="G221" t="s">
        <v>352</v>
      </c>
      <c r="H221" t="s">
        <v>1626</v>
      </c>
      <c r="I221" t="s">
        <v>564</v>
      </c>
      <c r="K221" t="s">
        <v>340</v>
      </c>
      <c r="L221" s="145">
        <v>45603.642164351855</v>
      </c>
      <c r="M221" t="s">
        <v>1321</v>
      </c>
    </row>
    <row r="222" spans="1:13" hidden="1">
      <c r="A222">
        <v>1319813</v>
      </c>
      <c r="B222">
        <v>504010205</v>
      </c>
      <c r="C222" t="s">
        <v>1093</v>
      </c>
      <c r="D222" t="s">
        <v>245</v>
      </c>
      <c r="E222" t="s">
        <v>1317</v>
      </c>
      <c r="F222" t="s">
        <v>661</v>
      </c>
      <c r="G222" t="s">
        <v>352</v>
      </c>
      <c r="H222" t="s">
        <v>352</v>
      </c>
      <c r="I222" t="s">
        <v>542</v>
      </c>
      <c r="K222" t="s">
        <v>340</v>
      </c>
      <c r="L222" s="145">
        <v>45603.642164351855</v>
      </c>
      <c r="M222" t="s">
        <v>1321</v>
      </c>
    </row>
    <row r="223" spans="1:13" hidden="1">
      <c r="A223">
        <v>1319815</v>
      </c>
      <c r="B223">
        <v>504010206</v>
      </c>
      <c r="C223" t="s">
        <v>1095</v>
      </c>
      <c r="D223" t="s">
        <v>245</v>
      </c>
      <c r="E223" t="s">
        <v>1317</v>
      </c>
      <c r="F223" t="s">
        <v>661</v>
      </c>
      <c r="G223" t="s">
        <v>352</v>
      </c>
      <c r="H223" t="s">
        <v>1354</v>
      </c>
      <c r="I223" t="s">
        <v>352</v>
      </c>
      <c r="K223" t="s">
        <v>340</v>
      </c>
      <c r="L223" s="145">
        <v>45603.642164351855</v>
      </c>
      <c r="M223" t="s">
        <v>1321</v>
      </c>
    </row>
    <row r="224" spans="1:13" hidden="1">
      <c r="A224">
        <v>1319817</v>
      </c>
      <c r="B224">
        <v>504010207</v>
      </c>
      <c r="C224" t="s">
        <v>1097</v>
      </c>
      <c r="D224" t="s">
        <v>245</v>
      </c>
      <c r="E224" t="s">
        <v>1317</v>
      </c>
      <c r="F224" t="s">
        <v>661</v>
      </c>
      <c r="G224" t="s">
        <v>352</v>
      </c>
      <c r="H224" t="s">
        <v>388</v>
      </c>
      <c r="I224" t="s">
        <v>368</v>
      </c>
      <c r="K224" t="s">
        <v>340</v>
      </c>
      <c r="L224" s="145">
        <v>45603.642164351855</v>
      </c>
      <c r="M224" t="s">
        <v>1321</v>
      </c>
    </row>
    <row r="225" spans="1:13" hidden="1">
      <c r="A225">
        <v>1319819</v>
      </c>
      <c r="B225">
        <v>504010301</v>
      </c>
      <c r="C225" t="s">
        <v>1098</v>
      </c>
      <c r="D225" t="s">
        <v>292</v>
      </c>
      <c r="E225" t="s">
        <v>1317</v>
      </c>
      <c r="F225" t="s">
        <v>661</v>
      </c>
      <c r="G225" t="s">
        <v>352</v>
      </c>
      <c r="H225" t="s">
        <v>1627</v>
      </c>
      <c r="I225" t="s">
        <v>1627</v>
      </c>
      <c r="K225" t="s">
        <v>340</v>
      </c>
      <c r="L225" s="145">
        <v>45603.642164351855</v>
      </c>
      <c r="M225" t="s">
        <v>1321</v>
      </c>
    </row>
    <row r="226" spans="1:13" hidden="1">
      <c r="A226">
        <v>1319821</v>
      </c>
      <c r="B226">
        <v>504010302</v>
      </c>
      <c r="C226" t="s">
        <v>1100</v>
      </c>
      <c r="D226" t="s">
        <v>292</v>
      </c>
      <c r="E226" t="s">
        <v>1317</v>
      </c>
      <c r="F226" t="s">
        <v>661</v>
      </c>
      <c r="G226" t="s">
        <v>352</v>
      </c>
      <c r="H226" t="s">
        <v>352</v>
      </c>
      <c r="I226" t="s">
        <v>1276</v>
      </c>
      <c r="K226" t="s">
        <v>340</v>
      </c>
      <c r="L226" s="145">
        <v>45603.642164351855</v>
      </c>
      <c r="M226" t="s">
        <v>1321</v>
      </c>
    </row>
    <row r="227" spans="1:13" hidden="1">
      <c r="A227">
        <v>1319823</v>
      </c>
      <c r="B227">
        <v>504010303</v>
      </c>
      <c r="C227" t="s">
        <v>1102</v>
      </c>
      <c r="D227" t="s">
        <v>292</v>
      </c>
      <c r="E227" t="s">
        <v>1317</v>
      </c>
      <c r="F227" t="s">
        <v>661</v>
      </c>
      <c r="G227" t="s">
        <v>352</v>
      </c>
      <c r="H227" t="s">
        <v>352</v>
      </c>
      <c r="I227" t="s">
        <v>1628</v>
      </c>
      <c r="K227" t="s">
        <v>340</v>
      </c>
      <c r="L227" s="145">
        <v>45603.642164351855</v>
      </c>
      <c r="M227" t="s">
        <v>1321</v>
      </c>
    </row>
    <row r="228" spans="1:13" hidden="1">
      <c r="A228">
        <v>1319825</v>
      </c>
      <c r="B228">
        <v>504010304</v>
      </c>
      <c r="C228" t="s">
        <v>1104</v>
      </c>
      <c r="D228" t="s">
        <v>292</v>
      </c>
      <c r="E228" t="s">
        <v>1317</v>
      </c>
      <c r="F228" t="s">
        <v>661</v>
      </c>
      <c r="G228" t="s">
        <v>352</v>
      </c>
      <c r="H228" t="s">
        <v>646</v>
      </c>
      <c r="I228" t="s">
        <v>962</v>
      </c>
      <c r="K228" t="s">
        <v>340</v>
      </c>
      <c r="L228" s="145">
        <v>45603.642164351855</v>
      </c>
      <c r="M228" t="s">
        <v>1321</v>
      </c>
    </row>
    <row r="229" spans="1:13" hidden="1">
      <c r="A229">
        <v>1319827</v>
      </c>
      <c r="B229">
        <v>504010306</v>
      </c>
      <c r="C229" t="s">
        <v>1105</v>
      </c>
      <c r="D229" t="s">
        <v>292</v>
      </c>
      <c r="E229" t="s">
        <v>1317</v>
      </c>
      <c r="F229" t="s">
        <v>661</v>
      </c>
      <c r="G229" t="s">
        <v>352</v>
      </c>
      <c r="H229" t="s">
        <v>352</v>
      </c>
      <c r="I229" t="s">
        <v>1528</v>
      </c>
      <c r="K229" t="s">
        <v>340</v>
      </c>
      <c r="L229" s="145">
        <v>45603.642164351855</v>
      </c>
      <c r="M229" t="s">
        <v>1321</v>
      </c>
    </row>
    <row r="230" spans="1:13" hidden="1">
      <c r="A230">
        <v>1319829</v>
      </c>
      <c r="B230">
        <v>504010307</v>
      </c>
      <c r="C230" t="s">
        <v>1106</v>
      </c>
      <c r="D230" t="s">
        <v>292</v>
      </c>
      <c r="E230" t="s">
        <v>1317</v>
      </c>
      <c r="F230" t="s">
        <v>661</v>
      </c>
      <c r="G230" t="s">
        <v>352</v>
      </c>
      <c r="H230" t="s">
        <v>352</v>
      </c>
      <c r="I230" t="s">
        <v>352</v>
      </c>
      <c r="K230" t="s">
        <v>340</v>
      </c>
      <c r="L230" s="145">
        <v>45603.642164351855</v>
      </c>
      <c r="M230" t="s">
        <v>1321</v>
      </c>
    </row>
    <row r="231" spans="1:13" hidden="1">
      <c r="A231">
        <v>1319831</v>
      </c>
      <c r="B231">
        <v>505010101</v>
      </c>
      <c r="C231" t="s">
        <v>1108</v>
      </c>
      <c r="D231" t="s">
        <v>148</v>
      </c>
      <c r="E231" t="s">
        <v>1317</v>
      </c>
      <c r="F231" t="s">
        <v>661</v>
      </c>
      <c r="G231" t="s">
        <v>352</v>
      </c>
      <c r="H231" t="s">
        <v>1629</v>
      </c>
      <c r="I231" t="s">
        <v>562</v>
      </c>
      <c r="K231" t="s">
        <v>340</v>
      </c>
      <c r="L231" s="145">
        <v>45603.642164351855</v>
      </c>
      <c r="M231" t="s">
        <v>1321</v>
      </c>
    </row>
    <row r="232" spans="1:13" hidden="1">
      <c r="A232">
        <v>1319833</v>
      </c>
      <c r="B232">
        <v>505010102</v>
      </c>
      <c r="C232" t="s">
        <v>1109</v>
      </c>
      <c r="D232" t="s">
        <v>148</v>
      </c>
      <c r="E232" t="s">
        <v>1317</v>
      </c>
      <c r="F232" t="s">
        <v>661</v>
      </c>
      <c r="G232" t="s">
        <v>352</v>
      </c>
      <c r="H232" t="s">
        <v>352</v>
      </c>
      <c r="I232" t="s">
        <v>352</v>
      </c>
      <c r="K232" t="s">
        <v>340</v>
      </c>
      <c r="L232" s="145">
        <v>45603.642164351855</v>
      </c>
      <c r="M232" t="s">
        <v>1321</v>
      </c>
    </row>
    <row r="233" spans="1:13" hidden="1">
      <c r="A233">
        <v>1319835</v>
      </c>
      <c r="B233">
        <v>505010103</v>
      </c>
      <c r="C233" t="s">
        <v>1112</v>
      </c>
      <c r="D233" t="s">
        <v>148</v>
      </c>
      <c r="E233" t="s">
        <v>1317</v>
      </c>
      <c r="F233" t="s">
        <v>661</v>
      </c>
      <c r="G233" t="s">
        <v>352</v>
      </c>
      <c r="H233" t="s">
        <v>1630</v>
      </c>
      <c r="I233" t="s">
        <v>1631</v>
      </c>
      <c r="K233" t="s">
        <v>340</v>
      </c>
      <c r="L233" s="145">
        <v>45603.642164351855</v>
      </c>
      <c r="M233" t="s">
        <v>1321</v>
      </c>
    </row>
    <row r="234" spans="1:13" hidden="1">
      <c r="A234">
        <v>1319837</v>
      </c>
      <c r="B234">
        <v>505010104</v>
      </c>
      <c r="C234" t="s">
        <v>1114</v>
      </c>
      <c r="D234" t="s">
        <v>148</v>
      </c>
      <c r="E234" t="s">
        <v>1317</v>
      </c>
      <c r="F234" t="s">
        <v>661</v>
      </c>
      <c r="G234" t="s">
        <v>352</v>
      </c>
      <c r="H234" t="s">
        <v>1632</v>
      </c>
      <c r="I234" t="s">
        <v>1633</v>
      </c>
      <c r="K234" t="s">
        <v>340</v>
      </c>
      <c r="L234" s="145">
        <v>45603.642164351855</v>
      </c>
      <c r="M234" t="s">
        <v>1321</v>
      </c>
    </row>
    <row r="235" spans="1:13" hidden="1">
      <c r="A235">
        <v>1319839</v>
      </c>
      <c r="B235">
        <v>505020101</v>
      </c>
      <c r="C235" t="s">
        <v>1116</v>
      </c>
      <c r="D235" t="s">
        <v>150</v>
      </c>
      <c r="E235" t="s">
        <v>1317</v>
      </c>
      <c r="F235" t="s">
        <v>661</v>
      </c>
      <c r="G235" t="s">
        <v>352</v>
      </c>
      <c r="H235" t="s">
        <v>352</v>
      </c>
      <c r="I235" t="s">
        <v>1556</v>
      </c>
      <c r="K235" t="s">
        <v>340</v>
      </c>
      <c r="L235" s="145">
        <v>45603.642164351855</v>
      </c>
      <c r="M235" t="s">
        <v>1321</v>
      </c>
    </row>
    <row r="236" spans="1:13" hidden="1">
      <c r="A236">
        <v>1319841</v>
      </c>
      <c r="B236">
        <v>505020102</v>
      </c>
      <c r="C236" t="s">
        <v>1118</v>
      </c>
      <c r="D236" t="s">
        <v>150</v>
      </c>
      <c r="E236" t="s">
        <v>1317</v>
      </c>
      <c r="F236" t="s">
        <v>661</v>
      </c>
      <c r="G236" t="s">
        <v>352</v>
      </c>
      <c r="H236" t="s">
        <v>352</v>
      </c>
      <c r="I236" t="s">
        <v>352</v>
      </c>
      <c r="K236" t="s">
        <v>340</v>
      </c>
      <c r="L236" s="145">
        <v>45603.642164351855</v>
      </c>
      <c r="M236" t="s">
        <v>1321</v>
      </c>
    </row>
    <row r="237" spans="1:13" hidden="1">
      <c r="A237">
        <v>1319843</v>
      </c>
      <c r="B237">
        <v>505020103</v>
      </c>
      <c r="C237" t="s">
        <v>1120</v>
      </c>
      <c r="D237" t="s">
        <v>150</v>
      </c>
      <c r="E237" t="s">
        <v>1317</v>
      </c>
      <c r="F237" t="s">
        <v>661</v>
      </c>
      <c r="G237" t="s">
        <v>352</v>
      </c>
      <c r="H237" t="s">
        <v>464</v>
      </c>
      <c r="I237" t="s">
        <v>1634</v>
      </c>
      <c r="K237" t="s">
        <v>340</v>
      </c>
      <c r="L237" s="145">
        <v>45603.642164351855</v>
      </c>
      <c r="M237" t="s">
        <v>1321</v>
      </c>
    </row>
    <row r="238" spans="1:13" hidden="1">
      <c r="A238">
        <v>1319845</v>
      </c>
      <c r="B238">
        <v>505020104</v>
      </c>
      <c r="C238" t="s">
        <v>1123</v>
      </c>
      <c r="D238" t="s">
        <v>150</v>
      </c>
      <c r="E238" t="s">
        <v>1317</v>
      </c>
      <c r="F238" t="s">
        <v>661</v>
      </c>
      <c r="G238" t="s">
        <v>352</v>
      </c>
      <c r="H238" t="s">
        <v>352</v>
      </c>
      <c r="I238" t="s">
        <v>1635</v>
      </c>
      <c r="K238" t="s">
        <v>340</v>
      </c>
      <c r="L238" s="145">
        <v>45603.642164351855</v>
      </c>
      <c r="M238" t="s">
        <v>1321</v>
      </c>
    </row>
    <row r="239" spans="1:13" hidden="1">
      <c r="A239">
        <v>1319847</v>
      </c>
      <c r="B239">
        <v>505020105</v>
      </c>
      <c r="C239" t="s">
        <v>1124</v>
      </c>
      <c r="D239" t="s">
        <v>150</v>
      </c>
      <c r="E239" t="s">
        <v>1317</v>
      </c>
      <c r="F239" t="s">
        <v>661</v>
      </c>
      <c r="G239" t="s">
        <v>352</v>
      </c>
      <c r="H239" t="s">
        <v>1636</v>
      </c>
      <c r="I239" t="s">
        <v>960</v>
      </c>
      <c r="K239" t="s">
        <v>340</v>
      </c>
      <c r="L239" s="145">
        <v>45603.642164351855</v>
      </c>
      <c r="M239" t="s">
        <v>1321</v>
      </c>
    </row>
    <row r="240" spans="1:13" hidden="1">
      <c r="A240">
        <v>1319849</v>
      </c>
      <c r="B240">
        <v>505020106</v>
      </c>
      <c r="C240" t="s">
        <v>1125</v>
      </c>
      <c r="D240" t="s">
        <v>150</v>
      </c>
      <c r="E240" t="s">
        <v>1317</v>
      </c>
      <c r="F240" t="s">
        <v>661</v>
      </c>
      <c r="G240" t="s">
        <v>352</v>
      </c>
      <c r="H240" t="s">
        <v>1637</v>
      </c>
      <c r="I240" t="s">
        <v>639</v>
      </c>
      <c r="K240" t="s">
        <v>340</v>
      </c>
      <c r="L240" s="145">
        <v>45603.642164351855</v>
      </c>
      <c r="M240" t="s">
        <v>1321</v>
      </c>
    </row>
    <row r="241" spans="1:13" hidden="1">
      <c r="A241">
        <v>1319851</v>
      </c>
      <c r="B241">
        <v>505020107</v>
      </c>
      <c r="C241" t="s">
        <v>1128</v>
      </c>
      <c r="D241" t="s">
        <v>150</v>
      </c>
      <c r="E241" t="s">
        <v>1317</v>
      </c>
      <c r="F241" t="s">
        <v>661</v>
      </c>
      <c r="G241" t="s">
        <v>352</v>
      </c>
      <c r="H241" t="s">
        <v>326</v>
      </c>
      <c r="I241" t="s">
        <v>1638</v>
      </c>
      <c r="K241" t="s">
        <v>340</v>
      </c>
      <c r="L241" s="145">
        <v>45603.642164351855</v>
      </c>
      <c r="M241" t="s">
        <v>1321</v>
      </c>
    </row>
    <row r="242" spans="1:13" hidden="1">
      <c r="A242">
        <v>1319853</v>
      </c>
      <c r="B242">
        <v>505020108</v>
      </c>
      <c r="C242" t="s">
        <v>1130</v>
      </c>
      <c r="D242" t="s">
        <v>150</v>
      </c>
      <c r="E242" t="s">
        <v>1317</v>
      </c>
      <c r="F242" t="s">
        <v>661</v>
      </c>
      <c r="G242" t="s">
        <v>352</v>
      </c>
      <c r="H242" t="s">
        <v>1572</v>
      </c>
      <c r="I242" t="s">
        <v>1639</v>
      </c>
      <c r="K242" t="s">
        <v>340</v>
      </c>
      <c r="L242" s="145">
        <v>45603.642164351855</v>
      </c>
      <c r="M242" t="s">
        <v>1321</v>
      </c>
    </row>
    <row r="243" spans="1:13" hidden="1">
      <c r="A243">
        <v>1319855</v>
      </c>
      <c r="B243">
        <v>506010101</v>
      </c>
      <c r="C243" t="s">
        <v>1132</v>
      </c>
      <c r="D243" t="s">
        <v>151</v>
      </c>
      <c r="E243" t="s">
        <v>1317</v>
      </c>
      <c r="F243" t="s">
        <v>661</v>
      </c>
      <c r="G243" t="s">
        <v>352</v>
      </c>
      <c r="H243" t="s">
        <v>352</v>
      </c>
      <c r="I243" t="s">
        <v>352</v>
      </c>
      <c r="K243" t="s">
        <v>340</v>
      </c>
      <c r="L243" s="145">
        <v>45603.642164351855</v>
      </c>
      <c r="M243" t="s">
        <v>1321</v>
      </c>
    </row>
    <row r="244" spans="1:13" hidden="1">
      <c r="A244">
        <v>1319857</v>
      </c>
      <c r="B244">
        <v>506010102</v>
      </c>
      <c r="C244" t="s">
        <v>1134</v>
      </c>
      <c r="D244" t="s">
        <v>151</v>
      </c>
      <c r="E244" t="s">
        <v>1317</v>
      </c>
      <c r="F244" t="s">
        <v>661</v>
      </c>
      <c r="G244" t="s">
        <v>352</v>
      </c>
      <c r="H244" t="s">
        <v>352</v>
      </c>
      <c r="I244" t="s">
        <v>646</v>
      </c>
      <c r="K244" t="s">
        <v>340</v>
      </c>
      <c r="L244" s="145">
        <v>45603.642164351855</v>
      </c>
      <c r="M244" t="s">
        <v>1321</v>
      </c>
    </row>
    <row r="245" spans="1:13" hidden="1">
      <c r="A245">
        <v>1319859</v>
      </c>
      <c r="B245">
        <v>506010103</v>
      </c>
      <c r="C245" t="s">
        <v>1136</v>
      </c>
      <c r="D245" t="s">
        <v>151</v>
      </c>
      <c r="E245" t="s">
        <v>1317</v>
      </c>
      <c r="F245" t="s">
        <v>661</v>
      </c>
      <c r="G245" t="s">
        <v>352</v>
      </c>
      <c r="H245" t="s">
        <v>1235</v>
      </c>
      <c r="I245" t="s">
        <v>1200</v>
      </c>
      <c r="K245" t="s">
        <v>340</v>
      </c>
      <c r="L245" s="145">
        <v>45603.642164351855</v>
      </c>
      <c r="M245" t="s">
        <v>1321</v>
      </c>
    </row>
    <row r="246" spans="1:13" hidden="1">
      <c r="A246">
        <v>1319861</v>
      </c>
      <c r="B246">
        <v>506010104</v>
      </c>
      <c r="C246" t="s">
        <v>1138</v>
      </c>
      <c r="D246" t="s">
        <v>151</v>
      </c>
      <c r="E246" t="s">
        <v>1317</v>
      </c>
      <c r="F246" t="s">
        <v>661</v>
      </c>
      <c r="G246" t="s">
        <v>375</v>
      </c>
      <c r="H246" t="s">
        <v>1640</v>
      </c>
      <c r="I246" t="s">
        <v>715</v>
      </c>
      <c r="K246" t="s">
        <v>317</v>
      </c>
      <c r="L246" s="145">
        <v>45603.642164351855</v>
      </c>
      <c r="M246" t="s">
        <v>1321</v>
      </c>
    </row>
    <row r="247" spans="1:13" hidden="1">
      <c r="A247">
        <v>1319863</v>
      </c>
      <c r="B247">
        <v>506010105</v>
      </c>
      <c r="C247" t="s">
        <v>1139</v>
      </c>
      <c r="D247" t="s">
        <v>151</v>
      </c>
      <c r="E247" t="s">
        <v>1317</v>
      </c>
      <c r="F247" t="s">
        <v>661</v>
      </c>
      <c r="G247" t="s">
        <v>352</v>
      </c>
      <c r="H247" t="s">
        <v>1580</v>
      </c>
      <c r="I247" t="s">
        <v>1641</v>
      </c>
      <c r="K247" t="s">
        <v>340</v>
      </c>
      <c r="L247" s="145">
        <v>45603.642164351855</v>
      </c>
      <c r="M247" t="s">
        <v>1321</v>
      </c>
    </row>
    <row r="248" spans="1:13" hidden="1">
      <c r="A248">
        <v>1319865</v>
      </c>
      <c r="B248">
        <v>506010107</v>
      </c>
      <c r="C248" t="s">
        <v>1141</v>
      </c>
      <c r="D248" t="s">
        <v>151</v>
      </c>
      <c r="E248" t="s">
        <v>1317</v>
      </c>
      <c r="F248" t="s">
        <v>661</v>
      </c>
      <c r="G248" t="s">
        <v>352</v>
      </c>
      <c r="H248" t="s">
        <v>352</v>
      </c>
      <c r="I248" t="s">
        <v>1642</v>
      </c>
      <c r="K248" t="s">
        <v>340</v>
      </c>
      <c r="L248" s="145">
        <v>45603.642164351855</v>
      </c>
      <c r="M248" t="s">
        <v>1321</v>
      </c>
    </row>
    <row r="249" spans="1:13" hidden="1">
      <c r="A249">
        <v>1319867</v>
      </c>
      <c r="B249">
        <v>506010108</v>
      </c>
      <c r="C249" t="s">
        <v>1142</v>
      </c>
      <c r="D249" t="s">
        <v>151</v>
      </c>
      <c r="E249" t="s">
        <v>1317</v>
      </c>
      <c r="F249" t="s">
        <v>661</v>
      </c>
      <c r="G249" t="s">
        <v>352</v>
      </c>
      <c r="H249" t="s">
        <v>352</v>
      </c>
      <c r="I249" t="s">
        <v>352</v>
      </c>
      <c r="K249" t="s">
        <v>340</v>
      </c>
      <c r="L249" s="145">
        <v>45603.642164351855</v>
      </c>
      <c r="M249" t="s">
        <v>1321</v>
      </c>
    </row>
    <row r="250" spans="1:13" hidden="1">
      <c r="A250">
        <v>1319869</v>
      </c>
      <c r="B250">
        <v>506010109</v>
      </c>
      <c r="C250" t="s">
        <v>1145</v>
      </c>
      <c r="D250" t="s">
        <v>151</v>
      </c>
      <c r="E250" t="s">
        <v>1317</v>
      </c>
      <c r="F250" t="s">
        <v>661</v>
      </c>
      <c r="G250" t="s">
        <v>352</v>
      </c>
      <c r="H250" t="s">
        <v>352</v>
      </c>
      <c r="I250" t="s">
        <v>352</v>
      </c>
      <c r="K250" t="s">
        <v>340</v>
      </c>
      <c r="L250" s="145">
        <v>45603.642164351855</v>
      </c>
      <c r="M250" t="s">
        <v>1321</v>
      </c>
    </row>
    <row r="251" spans="1:13" hidden="1">
      <c r="A251">
        <v>1319871</v>
      </c>
      <c r="B251">
        <v>506020101</v>
      </c>
      <c r="C251" t="s">
        <v>1146</v>
      </c>
      <c r="D251" t="s">
        <v>246</v>
      </c>
      <c r="E251" t="s">
        <v>1317</v>
      </c>
      <c r="F251" t="s">
        <v>661</v>
      </c>
      <c r="G251" t="s">
        <v>352</v>
      </c>
      <c r="H251" t="s">
        <v>1643</v>
      </c>
      <c r="I251" t="s">
        <v>1644</v>
      </c>
      <c r="K251" t="s">
        <v>340</v>
      </c>
      <c r="L251" s="145">
        <v>45603.642164351855</v>
      </c>
      <c r="M251" t="s">
        <v>1321</v>
      </c>
    </row>
    <row r="252" spans="1:13" hidden="1">
      <c r="A252">
        <v>1320021</v>
      </c>
      <c r="B252">
        <v>506020202</v>
      </c>
      <c r="C252" t="s">
        <v>1690</v>
      </c>
      <c r="D252" t="s">
        <v>247</v>
      </c>
      <c r="E252" t="s">
        <v>1317</v>
      </c>
      <c r="F252" t="s">
        <v>661</v>
      </c>
      <c r="G252" t="s">
        <v>352</v>
      </c>
      <c r="H252" t="s">
        <v>1246</v>
      </c>
      <c r="I252" t="s">
        <v>1501</v>
      </c>
      <c r="K252" t="s">
        <v>340</v>
      </c>
      <c r="L252" s="145">
        <v>45603.642164351855</v>
      </c>
      <c r="M252" t="s">
        <v>1321</v>
      </c>
    </row>
    <row r="253" spans="1:13" hidden="1">
      <c r="A253">
        <v>1319873</v>
      </c>
      <c r="B253">
        <v>601010101</v>
      </c>
      <c r="C253" t="s">
        <v>1148</v>
      </c>
      <c r="D253" t="s">
        <v>154</v>
      </c>
      <c r="E253" t="s">
        <v>1317</v>
      </c>
      <c r="F253" t="s">
        <v>661</v>
      </c>
      <c r="G253" t="s">
        <v>352</v>
      </c>
      <c r="H253" t="s">
        <v>1645</v>
      </c>
      <c r="I253" t="s">
        <v>1646</v>
      </c>
      <c r="K253" t="s">
        <v>340</v>
      </c>
      <c r="L253" s="145">
        <v>45603.642164351855</v>
      </c>
      <c r="M253" t="s">
        <v>1321</v>
      </c>
    </row>
    <row r="254" spans="1:13" hidden="1">
      <c r="A254">
        <v>1319875</v>
      </c>
      <c r="B254">
        <v>601010102</v>
      </c>
      <c r="C254" t="s">
        <v>1149</v>
      </c>
      <c r="D254" t="s">
        <v>154</v>
      </c>
      <c r="E254" t="s">
        <v>1317</v>
      </c>
      <c r="F254" t="s">
        <v>661</v>
      </c>
      <c r="G254" t="s">
        <v>352</v>
      </c>
      <c r="H254" t="s">
        <v>352</v>
      </c>
      <c r="I254" t="s">
        <v>1647</v>
      </c>
      <c r="K254" t="s">
        <v>340</v>
      </c>
      <c r="L254" s="145">
        <v>45603.642164351855</v>
      </c>
      <c r="M254" t="s">
        <v>1321</v>
      </c>
    </row>
    <row r="255" spans="1:13" hidden="1">
      <c r="A255">
        <v>1319877</v>
      </c>
      <c r="B255">
        <v>601010103</v>
      </c>
      <c r="C255" t="s">
        <v>1151</v>
      </c>
      <c r="D255" t="s">
        <v>154</v>
      </c>
      <c r="E255" t="s">
        <v>1317</v>
      </c>
      <c r="F255" t="s">
        <v>661</v>
      </c>
      <c r="G255" t="s">
        <v>352</v>
      </c>
      <c r="H255" t="s">
        <v>352</v>
      </c>
      <c r="I255" t="s">
        <v>1648</v>
      </c>
      <c r="K255" t="s">
        <v>340</v>
      </c>
      <c r="L255" s="145">
        <v>45603.642164351855</v>
      </c>
      <c r="M255" t="s">
        <v>1321</v>
      </c>
    </row>
    <row r="256" spans="1:13" hidden="1">
      <c r="A256">
        <v>1319879</v>
      </c>
      <c r="B256">
        <v>601010104</v>
      </c>
      <c r="C256" t="s">
        <v>1153</v>
      </c>
      <c r="D256" t="s">
        <v>154</v>
      </c>
      <c r="E256" t="s">
        <v>1317</v>
      </c>
      <c r="F256" t="s">
        <v>661</v>
      </c>
      <c r="G256" t="s">
        <v>352</v>
      </c>
      <c r="H256" t="s">
        <v>1649</v>
      </c>
      <c r="I256" t="s">
        <v>1650</v>
      </c>
      <c r="K256" t="s">
        <v>340</v>
      </c>
      <c r="L256" s="145">
        <v>45603.642164351855</v>
      </c>
      <c r="M256" t="s">
        <v>1321</v>
      </c>
    </row>
    <row r="257" spans="1:13" hidden="1">
      <c r="A257">
        <v>1319881</v>
      </c>
      <c r="B257">
        <v>601010105</v>
      </c>
      <c r="C257" t="s">
        <v>1154</v>
      </c>
      <c r="D257" t="s">
        <v>154</v>
      </c>
      <c r="E257" t="s">
        <v>1317</v>
      </c>
      <c r="F257" t="s">
        <v>661</v>
      </c>
      <c r="G257" t="s">
        <v>352</v>
      </c>
      <c r="H257" t="s">
        <v>1651</v>
      </c>
      <c r="I257" t="s">
        <v>1652</v>
      </c>
      <c r="K257" t="s">
        <v>340</v>
      </c>
      <c r="L257" s="145">
        <v>45603.642164351855</v>
      </c>
      <c r="M257" t="s">
        <v>1321</v>
      </c>
    </row>
    <row r="258" spans="1:13" hidden="1">
      <c r="A258">
        <v>1319883</v>
      </c>
      <c r="B258">
        <v>601020101</v>
      </c>
      <c r="C258" t="s">
        <v>1157</v>
      </c>
      <c r="D258" t="s">
        <v>156</v>
      </c>
      <c r="E258" t="s">
        <v>1317</v>
      </c>
      <c r="F258" t="s">
        <v>661</v>
      </c>
      <c r="G258" t="s">
        <v>352</v>
      </c>
      <c r="H258" t="s">
        <v>352</v>
      </c>
      <c r="I258" t="s">
        <v>766</v>
      </c>
      <c r="K258" t="s">
        <v>340</v>
      </c>
      <c r="L258" s="145">
        <v>45603.642164351855</v>
      </c>
      <c r="M258" t="s">
        <v>1321</v>
      </c>
    </row>
    <row r="259" spans="1:13" hidden="1">
      <c r="A259">
        <v>1319885</v>
      </c>
      <c r="B259">
        <v>601020102</v>
      </c>
      <c r="C259" t="s">
        <v>1159</v>
      </c>
      <c r="D259" t="s">
        <v>156</v>
      </c>
      <c r="E259" t="s">
        <v>1317</v>
      </c>
      <c r="F259" t="s">
        <v>661</v>
      </c>
      <c r="G259" t="s">
        <v>352</v>
      </c>
      <c r="H259" t="s">
        <v>1653</v>
      </c>
      <c r="I259" t="s">
        <v>1654</v>
      </c>
      <c r="K259" t="s">
        <v>340</v>
      </c>
      <c r="L259" s="145">
        <v>45603.642164351855</v>
      </c>
      <c r="M259" t="s">
        <v>1321</v>
      </c>
    </row>
    <row r="260" spans="1:13" hidden="1">
      <c r="A260">
        <v>1319887</v>
      </c>
      <c r="B260">
        <v>601020103</v>
      </c>
      <c r="C260" t="s">
        <v>1162</v>
      </c>
      <c r="D260" t="s">
        <v>156</v>
      </c>
      <c r="E260" t="s">
        <v>1317</v>
      </c>
      <c r="F260" t="s">
        <v>661</v>
      </c>
      <c r="G260" t="s">
        <v>352</v>
      </c>
      <c r="H260" t="s">
        <v>1655</v>
      </c>
      <c r="I260" t="s">
        <v>1656</v>
      </c>
      <c r="K260" t="s">
        <v>340</v>
      </c>
      <c r="L260" s="145">
        <v>45603.642164351855</v>
      </c>
      <c r="M260" t="s">
        <v>1321</v>
      </c>
    </row>
    <row r="261" spans="1:13" hidden="1">
      <c r="A261">
        <v>1319889</v>
      </c>
      <c r="B261">
        <v>602010101</v>
      </c>
      <c r="C261" t="s">
        <v>1165</v>
      </c>
      <c r="D261" t="s">
        <v>158</v>
      </c>
      <c r="E261" t="s">
        <v>1317</v>
      </c>
      <c r="F261" t="s">
        <v>661</v>
      </c>
      <c r="G261" t="s">
        <v>352</v>
      </c>
      <c r="H261" t="s">
        <v>352</v>
      </c>
      <c r="I261" t="s">
        <v>352</v>
      </c>
      <c r="K261" t="s">
        <v>340</v>
      </c>
      <c r="L261" s="145">
        <v>45603.642164351855</v>
      </c>
      <c r="M261" t="s">
        <v>1321</v>
      </c>
    </row>
    <row r="262" spans="1:13" hidden="1">
      <c r="A262">
        <v>1319891</v>
      </c>
      <c r="B262">
        <v>602010102</v>
      </c>
      <c r="C262" t="s">
        <v>1166</v>
      </c>
      <c r="D262" t="s">
        <v>158</v>
      </c>
      <c r="E262" t="s">
        <v>1317</v>
      </c>
      <c r="F262" t="s">
        <v>661</v>
      </c>
      <c r="G262" t="s">
        <v>352</v>
      </c>
      <c r="H262" t="s">
        <v>352</v>
      </c>
      <c r="I262" t="s">
        <v>1657</v>
      </c>
      <c r="K262" t="s">
        <v>340</v>
      </c>
      <c r="L262" s="145">
        <v>45603.642164351855</v>
      </c>
      <c r="M262" t="s">
        <v>1321</v>
      </c>
    </row>
    <row r="263" spans="1:13" hidden="1">
      <c r="A263">
        <v>1319893</v>
      </c>
      <c r="B263">
        <v>602010103</v>
      </c>
      <c r="C263" t="s">
        <v>1167</v>
      </c>
      <c r="D263" t="s">
        <v>158</v>
      </c>
      <c r="E263" t="s">
        <v>1317</v>
      </c>
      <c r="F263" t="s">
        <v>661</v>
      </c>
      <c r="G263" t="s">
        <v>352</v>
      </c>
      <c r="H263" t="s">
        <v>1658</v>
      </c>
      <c r="I263" t="s">
        <v>1659</v>
      </c>
      <c r="K263" t="s">
        <v>340</v>
      </c>
      <c r="L263" s="145">
        <v>45603.642164351855</v>
      </c>
      <c r="M263" t="s">
        <v>1321</v>
      </c>
    </row>
    <row r="264" spans="1:13" hidden="1">
      <c r="A264">
        <v>1319895</v>
      </c>
      <c r="B264">
        <v>602020101</v>
      </c>
      <c r="C264" t="s">
        <v>1168</v>
      </c>
      <c r="D264" t="s">
        <v>160</v>
      </c>
      <c r="E264" t="s">
        <v>1317</v>
      </c>
      <c r="F264" t="s">
        <v>661</v>
      </c>
      <c r="G264" t="s">
        <v>352</v>
      </c>
      <c r="H264" t="s">
        <v>352</v>
      </c>
      <c r="I264" t="s">
        <v>1660</v>
      </c>
      <c r="K264" t="s">
        <v>340</v>
      </c>
      <c r="L264" s="145">
        <v>45603.642164351855</v>
      </c>
      <c r="M264" t="s">
        <v>1321</v>
      </c>
    </row>
    <row r="265" spans="1:13" hidden="1">
      <c r="A265">
        <v>1319897</v>
      </c>
      <c r="B265">
        <v>602020102</v>
      </c>
      <c r="C265" t="s">
        <v>1169</v>
      </c>
      <c r="D265" t="s">
        <v>160</v>
      </c>
      <c r="E265" t="s">
        <v>1317</v>
      </c>
      <c r="F265" t="s">
        <v>661</v>
      </c>
      <c r="G265" t="s">
        <v>352</v>
      </c>
      <c r="H265" t="s">
        <v>352</v>
      </c>
      <c r="I265" t="s">
        <v>352</v>
      </c>
      <c r="K265" t="s">
        <v>340</v>
      </c>
      <c r="L265" s="145">
        <v>45603.642164351855</v>
      </c>
      <c r="M265" t="s">
        <v>1321</v>
      </c>
    </row>
    <row r="266" spans="1:13" hidden="1">
      <c r="A266">
        <v>1319899</v>
      </c>
      <c r="B266">
        <v>602030101</v>
      </c>
      <c r="C266" t="s">
        <v>1170</v>
      </c>
      <c r="D266" t="s">
        <v>293</v>
      </c>
      <c r="E266" t="s">
        <v>1317</v>
      </c>
      <c r="F266" t="s">
        <v>661</v>
      </c>
      <c r="G266" t="s">
        <v>352</v>
      </c>
      <c r="H266" t="s">
        <v>1484</v>
      </c>
      <c r="I266" t="s">
        <v>352</v>
      </c>
      <c r="K266" t="s">
        <v>340</v>
      </c>
      <c r="L266" s="145">
        <v>45603.642164351855</v>
      </c>
      <c r="M266" t="s">
        <v>1321</v>
      </c>
    </row>
    <row r="267" spans="1:13" hidden="1">
      <c r="A267">
        <v>1319901</v>
      </c>
      <c r="B267">
        <v>602030102</v>
      </c>
      <c r="C267" t="s">
        <v>1171</v>
      </c>
      <c r="D267" t="s">
        <v>293</v>
      </c>
      <c r="E267" t="s">
        <v>1317</v>
      </c>
      <c r="F267" t="s">
        <v>661</v>
      </c>
      <c r="G267" t="s">
        <v>352</v>
      </c>
      <c r="H267" t="s">
        <v>352</v>
      </c>
      <c r="I267" t="s">
        <v>352</v>
      </c>
      <c r="K267" t="s">
        <v>340</v>
      </c>
      <c r="L267" s="145">
        <v>45603.642164351855</v>
      </c>
      <c r="M267" t="s">
        <v>1321</v>
      </c>
    </row>
    <row r="268" spans="1:13" hidden="1">
      <c r="A268">
        <v>1319903</v>
      </c>
      <c r="B268">
        <v>602030103</v>
      </c>
      <c r="C268" t="s">
        <v>1172</v>
      </c>
      <c r="D268" t="s">
        <v>293</v>
      </c>
      <c r="E268" t="s">
        <v>1317</v>
      </c>
      <c r="F268" t="s">
        <v>661</v>
      </c>
      <c r="G268" t="s">
        <v>352</v>
      </c>
      <c r="H268" t="s">
        <v>352</v>
      </c>
      <c r="I268" t="s">
        <v>1661</v>
      </c>
      <c r="K268" t="s">
        <v>340</v>
      </c>
      <c r="L268" s="145">
        <v>45603.642164351855</v>
      </c>
      <c r="M268" t="s">
        <v>1321</v>
      </c>
    </row>
    <row r="269" spans="1:13" hidden="1">
      <c r="A269">
        <v>1319905</v>
      </c>
      <c r="B269">
        <v>602030104</v>
      </c>
      <c r="C269" t="s">
        <v>1173</v>
      </c>
      <c r="D269" t="s">
        <v>293</v>
      </c>
      <c r="E269" t="s">
        <v>1317</v>
      </c>
      <c r="F269" t="s">
        <v>661</v>
      </c>
      <c r="G269" t="s">
        <v>352</v>
      </c>
      <c r="H269" t="s">
        <v>352</v>
      </c>
      <c r="I269" t="s">
        <v>712</v>
      </c>
      <c r="K269" t="s">
        <v>340</v>
      </c>
      <c r="L269" s="145">
        <v>45603.642164351855</v>
      </c>
      <c r="M269" t="s">
        <v>1321</v>
      </c>
    </row>
    <row r="270" spans="1:13" hidden="1">
      <c r="A270">
        <v>1319907</v>
      </c>
      <c r="B270">
        <v>602040201</v>
      </c>
      <c r="C270" t="s">
        <v>1174</v>
      </c>
      <c r="D270" t="s">
        <v>162</v>
      </c>
      <c r="E270" t="s">
        <v>1317</v>
      </c>
      <c r="F270" t="s">
        <v>661</v>
      </c>
      <c r="G270" t="s">
        <v>352</v>
      </c>
      <c r="H270" t="s">
        <v>352</v>
      </c>
      <c r="I270" t="s">
        <v>352</v>
      </c>
      <c r="K270" t="s">
        <v>340</v>
      </c>
      <c r="L270" s="145">
        <v>45603.642164351855</v>
      </c>
      <c r="M270" t="s">
        <v>1321</v>
      </c>
    </row>
    <row r="271" spans="1:13" hidden="1">
      <c r="A271">
        <v>1319909</v>
      </c>
      <c r="B271">
        <v>602040202</v>
      </c>
      <c r="C271" t="s">
        <v>1176</v>
      </c>
      <c r="D271" t="s">
        <v>162</v>
      </c>
      <c r="E271" t="s">
        <v>1317</v>
      </c>
      <c r="F271" t="s">
        <v>661</v>
      </c>
      <c r="G271" t="s">
        <v>352</v>
      </c>
      <c r="H271" t="s">
        <v>1342</v>
      </c>
      <c r="I271" t="s">
        <v>368</v>
      </c>
      <c r="K271" t="s">
        <v>340</v>
      </c>
      <c r="L271" s="145">
        <v>45603.642164351855</v>
      </c>
      <c r="M271" t="s">
        <v>1321</v>
      </c>
    </row>
    <row r="272" spans="1:13" hidden="1">
      <c r="A272">
        <v>1319911</v>
      </c>
      <c r="B272">
        <v>603010102</v>
      </c>
      <c r="C272" t="s">
        <v>1178</v>
      </c>
      <c r="D272" t="s">
        <v>163</v>
      </c>
      <c r="E272" t="s">
        <v>1317</v>
      </c>
      <c r="F272" t="s">
        <v>661</v>
      </c>
      <c r="G272" t="s">
        <v>352</v>
      </c>
      <c r="H272" t="s">
        <v>352</v>
      </c>
      <c r="I272" t="s">
        <v>929</v>
      </c>
      <c r="K272" t="s">
        <v>340</v>
      </c>
      <c r="L272" s="145">
        <v>45603.642164351855</v>
      </c>
      <c r="M272" t="s">
        <v>1321</v>
      </c>
    </row>
    <row r="273" spans="1:13" hidden="1">
      <c r="A273">
        <v>1319913</v>
      </c>
      <c r="B273">
        <v>603010103</v>
      </c>
      <c r="C273" t="s">
        <v>1179</v>
      </c>
      <c r="D273" t="s">
        <v>163</v>
      </c>
      <c r="E273" t="s">
        <v>1317</v>
      </c>
      <c r="F273" t="s">
        <v>661</v>
      </c>
      <c r="G273" t="s">
        <v>352</v>
      </c>
      <c r="H273" t="s">
        <v>352</v>
      </c>
      <c r="I273" t="s">
        <v>334</v>
      </c>
      <c r="K273" t="s">
        <v>340</v>
      </c>
      <c r="L273" s="145">
        <v>45603.642164351855</v>
      </c>
      <c r="M273" t="s">
        <v>1321</v>
      </c>
    </row>
    <row r="274" spans="1:13" hidden="1">
      <c r="A274">
        <v>1319915</v>
      </c>
      <c r="B274">
        <v>702010101</v>
      </c>
      <c r="C274" t="s">
        <v>1186</v>
      </c>
      <c r="D274" t="s">
        <v>168</v>
      </c>
      <c r="E274" t="s">
        <v>1317</v>
      </c>
      <c r="F274" t="s">
        <v>661</v>
      </c>
      <c r="G274" t="s">
        <v>352</v>
      </c>
      <c r="H274" t="s">
        <v>352</v>
      </c>
      <c r="I274" t="s">
        <v>1662</v>
      </c>
      <c r="K274" t="s">
        <v>340</v>
      </c>
      <c r="L274" s="145">
        <v>45603.642164351855</v>
      </c>
      <c r="M274" t="s">
        <v>1321</v>
      </c>
    </row>
    <row r="275" spans="1:13" hidden="1">
      <c r="A275">
        <v>1319917</v>
      </c>
      <c r="B275">
        <v>702010102</v>
      </c>
      <c r="C275" t="s">
        <v>1188</v>
      </c>
      <c r="D275" t="s">
        <v>168</v>
      </c>
      <c r="E275" t="s">
        <v>1317</v>
      </c>
      <c r="F275" t="s">
        <v>661</v>
      </c>
      <c r="G275" t="s">
        <v>352</v>
      </c>
      <c r="H275" t="s">
        <v>1663</v>
      </c>
      <c r="I275" t="s">
        <v>1664</v>
      </c>
      <c r="K275" t="s">
        <v>340</v>
      </c>
      <c r="L275" s="145">
        <v>45603.642164351855</v>
      </c>
      <c r="M275" t="s">
        <v>1321</v>
      </c>
    </row>
    <row r="276" spans="1:13" hidden="1">
      <c r="A276">
        <v>1319919</v>
      </c>
      <c r="B276">
        <v>702010103</v>
      </c>
      <c r="C276" t="s">
        <v>1189</v>
      </c>
      <c r="D276" t="s">
        <v>168</v>
      </c>
      <c r="E276" t="s">
        <v>1317</v>
      </c>
      <c r="F276" t="s">
        <v>661</v>
      </c>
      <c r="G276" t="s">
        <v>352</v>
      </c>
      <c r="H276" t="s">
        <v>1665</v>
      </c>
      <c r="I276" t="s">
        <v>558</v>
      </c>
      <c r="K276" t="s">
        <v>340</v>
      </c>
      <c r="L276" s="145">
        <v>45603.642164351855</v>
      </c>
      <c r="M276" t="s">
        <v>1321</v>
      </c>
    </row>
    <row r="277" spans="1:13" hidden="1">
      <c r="A277">
        <v>1319921</v>
      </c>
      <c r="B277">
        <v>702010105</v>
      </c>
      <c r="C277" t="s">
        <v>1193</v>
      </c>
      <c r="D277" t="s">
        <v>168</v>
      </c>
      <c r="E277" t="s">
        <v>1317</v>
      </c>
      <c r="F277" t="s">
        <v>661</v>
      </c>
      <c r="G277" t="s">
        <v>352</v>
      </c>
      <c r="H277" t="s">
        <v>352</v>
      </c>
      <c r="I277" t="s">
        <v>1666</v>
      </c>
      <c r="K277" t="s">
        <v>340</v>
      </c>
      <c r="L277" s="145">
        <v>45603.642164351855</v>
      </c>
      <c r="M277" t="s">
        <v>1321</v>
      </c>
    </row>
    <row r="278" spans="1:13" hidden="1">
      <c r="A278">
        <v>1319923</v>
      </c>
      <c r="B278">
        <v>702010106</v>
      </c>
      <c r="C278" t="s">
        <v>1194</v>
      </c>
      <c r="D278" t="s">
        <v>168</v>
      </c>
      <c r="E278" t="s">
        <v>1317</v>
      </c>
      <c r="F278" t="s">
        <v>661</v>
      </c>
      <c r="G278" t="s">
        <v>352</v>
      </c>
      <c r="H278" t="s">
        <v>1498</v>
      </c>
      <c r="I278" t="s">
        <v>995</v>
      </c>
      <c r="K278" t="s">
        <v>340</v>
      </c>
      <c r="L278" s="145">
        <v>45603.642164351855</v>
      </c>
      <c r="M278" t="s">
        <v>1321</v>
      </c>
    </row>
    <row r="279" spans="1:13" hidden="1">
      <c r="A279">
        <v>1319925</v>
      </c>
      <c r="B279">
        <v>702020101</v>
      </c>
      <c r="C279" t="s">
        <v>1196</v>
      </c>
      <c r="D279" t="s">
        <v>170</v>
      </c>
      <c r="E279" t="s">
        <v>1317</v>
      </c>
      <c r="F279" t="s">
        <v>661</v>
      </c>
      <c r="G279" t="s">
        <v>352</v>
      </c>
      <c r="H279" t="s">
        <v>352</v>
      </c>
      <c r="I279" t="s">
        <v>352</v>
      </c>
      <c r="K279" t="s">
        <v>340</v>
      </c>
      <c r="L279" s="145">
        <v>45603.642164351855</v>
      </c>
      <c r="M279" t="s">
        <v>1321</v>
      </c>
    </row>
    <row r="280" spans="1:13" hidden="1">
      <c r="A280">
        <v>1319927</v>
      </c>
      <c r="B280">
        <v>702020102</v>
      </c>
      <c r="C280" t="s">
        <v>1198</v>
      </c>
      <c r="D280" t="s">
        <v>170</v>
      </c>
      <c r="E280" t="s">
        <v>1317</v>
      </c>
      <c r="F280" t="s">
        <v>661</v>
      </c>
      <c r="G280" t="s">
        <v>352</v>
      </c>
      <c r="H280" t="s">
        <v>352</v>
      </c>
      <c r="I280" t="s">
        <v>352</v>
      </c>
      <c r="K280" t="s">
        <v>340</v>
      </c>
      <c r="L280" s="145">
        <v>45603.642164351855</v>
      </c>
      <c r="M280" t="s">
        <v>1321</v>
      </c>
    </row>
    <row r="281" spans="1:13" hidden="1">
      <c r="A281">
        <v>1319929</v>
      </c>
      <c r="B281">
        <v>702020103</v>
      </c>
      <c r="C281" t="s">
        <v>1199</v>
      </c>
      <c r="D281" t="s">
        <v>170</v>
      </c>
      <c r="E281" t="s">
        <v>1317</v>
      </c>
      <c r="F281" t="s">
        <v>661</v>
      </c>
      <c r="G281" t="s">
        <v>352</v>
      </c>
      <c r="H281" t="s">
        <v>352</v>
      </c>
      <c r="I281" t="s">
        <v>1586</v>
      </c>
      <c r="K281" t="s">
        <v>340</v>
      </c>
      <c r="L281" s="145">
        <v>45603.642164351855</v>
      </c>
      <c r="M281" t="s">
        <v>1321</v>
      </c>
    </row>
    <row r="282" spans="1:13" hidden="1">
      <c r="A282">
        <v>1319931</v>
      </c>
      <c r="B282">
        <v>702030101</v>
      </c>
      <c r="C282" t="s">
        <v>1201</v>
      </c>
      <c r="D282" t="s">
        <v>171</v>
      </c>
      <c r="E282" t="s">
        <v>1317</v>
      </c>
      <c r="F282" t="s">
        <v>661</v>
      </c>
      <c r="G282" t="s">
        <v>352</v>
      </c>
      <c r="H282" t="s">
        <v>352</v>
      </c>
      <c r="I282" t="s">
        <v>352</v>
      </c>
      <c r="K282" t="s">
        <v>340</v>
      </c>
      <c r="L282" s="145">
        <v>45603.642164351855</v>
      </c>
      <c r="M282" t="s">
        <v>1321</v>
      </c>
    </row>
    <row r="283" spans="1:13" hidden="1">
      <c r="A283">
        <v>1319933</v>
      </c>
      <c r="B283">
        <v>702030102</v>
      </c>
      <c r="C283" t="s">
        <v>1202</v>
      </c>
      <c r="D283" t="s">
        <v>171</v>
      </c>
      <c r="E283" t="s">
        <v>1317</v>
      </c>
      <c r="F283" t="s">
        <v>661</v>
      </c>
      <c r="G283" t="s">
        <v>352</v>
      </c>
      <c r="H283" t="s">
        <v>352</v>
      </c>
      <c r="I283" t="s">
        <v>1667</v>
      </c>
      <c r="K283" t="s">
        <v>340</v>
      </c>
      <c r="L283" s="145">
        <v>45603.642164351855</v>
      </c>
      <c r="M283" t="s">
        <v>1321</v>
      </c>
    </row>
    <row r="284" spans="1:13" hidden="1">
      <c r="A284">
        <v>1319935</v>
      </c>
      <c r="B284">
        <v>702030103</v>
      </c>
      <c r="C284" t="s">
        <v>1204</v>
      </c>
      <c r="D284" t="s">
        <v>171</v>
      </c>
      <c r="E284" t="s">
        <v>1317</v>
      </c>
      <c r="F284" t="s">
        <v>661</v>
      </c>
      <c r="G284" t="s">
        <v>352</v>
      </c>
      <c r="H284" t="s">
        <v>1668</v>
      </c>
      <c r="I284" t="s">
        <v>352</v>
      </c>
      <c r="K284" t="s">
        <v>340</v>
      </c>
      <c r="L284" s="145">
        <v>45603.642164351855</v>
      </c>
      <c r="M284" t="s">
        <v>1321</v>
      </c>
    </row>
    <row r="285" spans="1:13" hidden="1">
      <c r="A285">
        <v>1319937</v>
      </c>
      <c r="B285">
        <v>702040102</v>
      </c>
      <c r="C285" t="s">
        <v>1207</v>
      </c>
      <c r="D285" t="s">
        <v>172</v>
      </c>
      <c r="E285" t="s">
        <v>1317</v>
      </c>
      <c r="F285" t="s">
        <v>661</v>
      </c>
      <c r="G285" t="s">
        <v>352</v>
      </c>
      <c r="H285" t="s">
        <v>352</v>
      </c>
      <c r="I285" t="s">
        <v>352</v>
      </c>
      <c r="K285" t="s">
        <v>340</v>
      </c>
      <c r="L285" s="145">
        <v>45603.642164351855</v>
      </c>
      <c r="M285" t="s">
        <v>1321</v>
      </c>
    </row>
    <row r="286" spans="1:13" hidden="1">
      <c r="A286">
        <v>1319939</v>
      </c>
      <c r="B286">
        <v>703010101</v>
      </c>
      <c r="C286" t="s">
        <v>1209</v>
      </c>
      <c r="D286" t="s">
        <v>173</v>
      </c>
      <c r="E286" t="s">
        <v>1317</v>
      </c>
      <c r="F286" t="s">
        <v>661</v>
      </c>
      <c r="G286" t="s">
        <v>352</v>
      </c>
      <c r="H286" t="s">
        <v>1669</v>
      </c>
      <c r="I286" t="s">
        <v>1670</v>
      </c>
      <c r="K286" t="s">
        <v>340</v>
      </c>
      <c r="L286" s="145">
        <v>45603.642164351855</v>
      </c>
      <c r="M286" t="s">
        <v>1321</v>
      </c>
    </row>
    <row r="287" spans="1:13" hidden="1">
      <c r="A287">
        <v>1319941</v>
      </c>
      <c r="B287">
        <v>703010102</v>
      </c>
      <c r="C287" t="s">
        <v>1210</v>
      </c>
      <c r="D287" t="s">
        <v>173</v>
      </c>
      <c r="E287" t="s">
        <v>1317</v>
      </c>
      <c r="F287" t="s">
        <v>661</v>
      </c>
      <c r="G287" t="s">
        <v>859</v>
      </c>
      <c r="H287" t="s">
        <v>352</v>
      </c>
      <c r="I287" t="s">
        <v>1671</v>
      </c>
      <c r="K287" t="s">
        <v>340</v>
      </c>
      <c r="L287" s="145">
        <v>45603.642164351855</v>
      </c>
      <c r="M287" t="s">
        <v>1321</v>
      </c>
    </row>
    <row r="288" spans="1:13" hidden="1">
      <c r="A288">
        <v>1319943</v>
      </c>
      <c r="B288">
        <v>703010103</v>
      </c>
      <c r="C288" t="s">
        <v>1211</v>
      </c>
      <c r="D288" t="s">
        <v>173</v>
      </c>
      <c r="E288" t="s">
        <v>1317</v>
      </c>
      <c r="F288" t="s">
        <v>661</v>
      </c>
      <c r="G288" t="s">
        <v>840</v>
      </c>
      <c r="H288" t="s">
        <v>352</v>
      </c>
      <c r="I288" t="s">
        <v>352</v>
      </c>
      <c r="K288" t="s">
        <v>340</v>
      </c>
      <c r="L288" s="145">
        <v>45603.642164351855</v>
      </c>
      <c r="M288" t="s">
        <v>1321</v>
      </c>
    </row>
    <row r="289" spans="1:13" hidden="1">
      <c r="A289">
        <v>1319945</v>
      </c>
      <c r="B289">
        <v>801010101</v>
      </c>
      <c r="C289" t="s">
        <v>1216</v>
      </c>
      <c r="D289" t="s">
        <v>177</v>
      </c>
      <c r="E289" t="s">
        <v>1317</v>
      </c>
      <c r="F289" t="s">
        <v>661</v>
      </c>
      <c r="G289" t="s">
        <v>352</v>
      </c>
      <c r="H289" t="s">
        <v>352</v>
      </c>
      <c r="I289" t="s">
        <v>352</v>
      </c>
      <c r="K289" t="s">
        <v>340</v>
      </c>
      <c r="L289" s="145">
        <v>45603.642164351855</v>
      </c>
      <c r="M289" t="s">
        <v>1321</v>
      </c>
    </row>
    <row r="290" spans="1:13" hidden="1">
      <c r="A290">
        <v>1319947</v>
      </c>
      <c r="B290">
        <v>801010102</v>
      </c>
      <c r="C290" t="s">
        <v>1217</v>
      </c>
      <c r="D290" t="s">
        <v>177</v>
      </c>
      <c r="E290" t="s">
        <v>1317</v>
      </c>
      <c r="F290" t="s">
        <v>661</v>
      </c>
      <c r="G290" t="s">
        <v>352</v>
      </c>
      <c r="H290" t="s">
        <v>352</v>
      </c>
      <c r="I290" t="s">
        <v>1300</v>
      </c>
      <c r="K290" t="s">
        <v>340</v>
      </c>
      <c r="L290" s="145">
        <v>45603.642164351855</v>
      </c>
      <c r="M290" t="s">
        <v>1321</v>
      </c>
    </row>
    <row r="291" spans="1:13" hidden="1">
      <c r="A291">
        <v>1319949</v>
      </c>
      <c r="B291">
        <v>802010101</v>
      </c>
      <c r="C291" t="s">
        <v>1218</v>
      </c>
      <c r="D291" t="s">
        <v>178</v>
      </c>
      <c r="E291" t="s">
        <v>1317</v>
      </c>
      <c r="F291" t="s">
        <v>661</v>
      </c>
      <c r="G291" t="s">
        <v>352</v>
      </c>
      <c r="H291" t="s">
        <v>352</v>
      </c>
      <c r="I291" t="s">
        <v>1672</v>
      </c>
      <c r="K291" t="s">
        <v>340</v>
      </c>
      <c r="L291" s="145">
        <v>45603.642164351855</v>
      </c>
      <c r="M291" t="s">
        <v>1321</v>
      </c>
    </row>
    <row r="292" spans="1:13" hidden="1">
      <c r="A292">
        <v>1319951</v>
      </c>
      <c r="B292">
        <v>802010102</v>
      </c>
      <c r="C292" t="s">
        <v>1220</v>
      </c>
      <c r="D292" t="s">
        <v>178</v>
      </c>
      <c r="E292" t="s">
        <v>1317</v>
      </c>
      <c r="F292" t="s">
        <v>661</v>
      </c>
      <c r="G292" t="s">
        <v>352</v>
      </c>
      <c r="H292" t="s">
        <v>352</v>
      </c>
      <c r="I292" t="s">
        <v>1673</v>
      </c>
      <c r="K292" t="s">
        <v>340</v>
      </c>
      <c r="L292" s="145">
        <v>45603.642164351855</v>
      </c>
      <c r="M292" t="s">
        <v>1321</v>
      </c>
    </row>
    <row r="293" spans="1:13" hidden="1">
      <c r="A293">
        <v>1319953</v>
      </c>
      <c r="B293">
        <v>803020101</v>
      </c>
      <c r="C293" t="s">
        <v>1223</v>
      </c>
      <c r="D293" t="s">
        <v>179</v>
      </c>
      <c r="E293" t="s">
        <v>1317</v>
      </c>
      <c r="F293" t="s">
        <v>661</v>
      </c>
      <c r="G293" t="s">
        <v>352</v>
      </c>
      <c r="H293" t="s">
        <v>352</v>
      </c>
      <c r="I293" t="s">
        <v>1618</v>
      </c>
      <c r="K293" t="s">
        <v>340</v>
      </c>
      <c r="L293" s="145">
        <v>45603.642164351855</v>
      </c>
      <c r="M293" t="s">
        <v>1321</v>
      </c>
    </row>
    <row r="294" spans="1:13" hidden="1">
      <c r="A294">
        <v>1319955</v>
      </c>
      <c r="B294">
        <v>803020102</v>
      </c>
      <c r="C294" t="s">
        <v>1224</v>
      </c>
      <c r="D294" t="s">
        <v>179</v>
      </c>
      <c r="E294" t="s">
        <v>1317</v>
      </c>
      <c r="F294" t="s">
        <v>661</v>
      </c>
      <c r="G294" t="s">
        <v>352</v>
      </c>
      <c r="H294" t="s">
        <v>352</v>
      </c>
      <c r="I294" t="s">
        <v>352</v>
      </c>
      <c r="K294" t="s">
        <v>340</v>
      </c>
      <c r="L294" s="145">
        <v>45603.642164351855</v>
      </c>
      <c r="M294" t="s">
        <v>1321</v>
      </c>
    </row>
    <row r="295" spans="1:13" hidden="1">
      <c r="A295">
        <v>1319957</v>
      </c>
      <c r="B295">
        <v>803020103</v>
      </c>
      <c r="C295" t="s">
        <v>1226</v>
      </c>
      <c r="D295" t="s">
        <v>179</v>
      </c>
      <c r="E295" t="s">
        <v>1317</v>
      </c>
      <c r="F295" t="s">
        <v>661</v>
      </c>
      <c r="G295" t="s">
        <v>352</v>
      </c>
      <c r="H295" t="s">
        <v>352</v>
      </c>
      <c r="I295" t="s">
        <v>1674</v>
      </c>
      <c r="K295" t="s">
        <v>340</v>
      </c>
      <c r="L295" s="145">
        <v>45603.642164351855</v>
      </c>
      <c r="M295" t="s">
        <v>1321</v>
      </c>
    </row>
    <row r="296" spans="1:13" hidden="1">
      <c r="A296">
        <v>1319959</v>
      </c>
      <c r="B296">
        <v>803020104</v>
      </c>
      <c r="C296" t="s">
        <v>1227</v>
      </c>
      <c r="D296" t="s">
        <v>179</v>
      </c>
      <c r="E296" t="s">
        <v>1317</v>
      </c>
      <c r="F296" t="s">
        <v>661</v>
      </c>
      <c r="G296" t="s">
        <v>352</v>
      </c>
      <c r="H296" t="s">
        <v>352</v>
      </c>
      <c r="I296" t="s">
        <v>352</v>
      </c>
      <c r="K296" t="s">
        <v>340</v>
      </c>
      <c r="L296" s="145">
        <v>45603.642164351855</v>
      </c>
      <c r="M296" t="s">
        <v>1321</v>
      </c>
    </row>
    <row r="297" spans="1:13" hidden="1">
      <c r="A297">
        <v>1319961</v>
      </c>
      <c r="B297">
        <v>901010102</v>
      </c>
      <c r="C297" t="s">
        <v>1232</v>
      </c>
      <c r="D297" t="s">
        <v>248</v>
      </c>
      <c r="E297" t="s">
        <v>1317</v>
      </c>
      <c r="F297" t="s">
        <v>661</v>
      </c>
      <c r="G297" t="s">
        <v>352</v>
      </c>
      <c r="H297" t="s">
        <v>1454</v>
      </c>
      <c r="I297" t="s">
        <v>1675</v>
      </c>
      <c r="K297" t="s">
        <v>340</v>
      </c>
      <c r="L297" s="145">
        <v>45603.642164351855</v>
      </c>
      <c r="M297" t="s">
        <v>1321</v>
      </c>
    </row>
    <row r="298" spans="1:13" hidden="1">
      <c r="A298">
        <v>1319963</v>
      </c>
      <c r="B298">
        <v>901010103</v>
      </c>
      <c r="C298" t="s">
        <v>1234</v>
      </c>
      <c r="D298" t="s">
        <v>248</v>
      </c>
      <c r="E298" t="s">
        <v>1317</v>
      </c>
      <c r="F298" t="s">
        <v>661</v>
      </c>
      <c r="G298" t="s">
        <v>352</v>
      </c>
      <c r="H298" t="s">
        <v>327</v>
      </c>
      <c r="I298" t="s">
        <v>1676</v>
      </c>
      <c r="K298" t="s">
        <v>340</v>
      </c>
      <c r="L298" s="145">
        <v>45603.642164351855</v>
      </c>
      <c r="M298" t="s">
        <v>1321</v>
      </c>
    </row>
    <row r="299" spans="1:13" hidden="1">
      <c r="A299">
        <v>1319965</v>
      </c>
      <c r="B299">
        <v>901010104</v>
      </c>
      <c r="C299" t="s">
        <v>1236</v>
      </c>
      <c r="D299" t="s">
        <v>248</v>
      </c>
      <c r="E299" t="s">
        <v>1317</v>
      </c>
      <c r="F299" t="s">
        <v>661</v>
      </c>
      <c r="G299" t="s">
        <v>352</v>
      </c>
      <c r="H299" t="s">
        <v>352</v>
      </c>
      <c r="I299" t="s">
        <v>1677</v>
      </c>
      <c r="K299" t="s">
        <v>340</v>
      </c>
      <c r="L299" s="145">
        <v>45603.642164351855</v>
      </c>
      <c r="M299" t="s">
        <v>1321</v>
      </c>
    </row>
    <row r="300" spans="1:13" hidden="1">
      <c r="A300">
        <v>1320019</v>
      </c>
      <c r="B300">
        <v>901010106</v>
      </c>
      <c r="C300" t="s">
        <v>1687</v>
      </c>
      <c r="D300" t="s">
        <v>248</v>
      </c>
      <c r="E300" t="s">
        <v>1317</v>
      </c>
      <c r="F300" t="s">
        <v>661</v>
      </c>
      <c r="G300" t="s">
        <v>352</v>
      </c>
      <c r="H300" t="s">
        <v>1688</v>
      </c>
      <c r="I300" t="s">
        <v>1689</v>
      </c>
      <c r="K300" t="s">
        <v>340</v>
      </c>
      <c r="L300" s="145">
        <v>45603.642164351855</v>
      </c>
      <c r="M300" t="s">
        <v>1321</v>
      </c>
    </row>
    <row r="301" spans="1:13" hidden="1">
      <c r="A301">
        <v>1319967</v>
      </c>
      <c r="B301">
        <v>901020104</v>
      </c>
      <c r="C301" t="s">
        <v>1244</v>
      </c>
      <c r="D301" t="s">
        <v>182</v>
      </c>
      <c r="E301" t="s">
        <v>1317</v>
      </c>
      <c r="F301" t="s">
        <v>661</v>
      </c>
      <c r="G301" t="s">
        <v>352</v>
      </c>
      <c r="H301" t="s">
        <v>352</v>
      </c>
      <c r="I301" t="s">
        <v>305</v>
      </c>
      <c r="K301" t="s">
        <v>340</v>
      </c>
      <c r="L301" s="145">
        <v>45603.642164351855</v>
      </c>
      <c r="M301" t="s">
        <v>1321</v>
      </c>
    </row>
    <row r="302" spans="1:13" hidden="1">
      <c r="A302">
        <v>1319969</v>
      </c>
      <c r="B302">
        <v>901020105</v>
      </c>
      <c r="C302" t="s">
        <v>1245</v>
      </c>
      <c r="D302" t="s">
        <v>182</v>
      </c>
      <c r="E302" t="s">
        <v>1317</v>
      </c>
      <c r="F302" t="s">
        <v>661</v>
      </c>
      <c r="G302" t="s">
        <v>352</v>
      </c>
      <c r="H302" t="s">
        <v>352</v>
      </c>
      <c r="I302" t="s">
        <v>352</v>
      </c>
      <c r="K302" t="s">
        <v>340</v>
      </c>
      <c r="L302" s="145">
        <v>45603.642164351855</v>
      </c>
      <c r="M302" t="s">
        <v>1321</v>
      </c>
    </row>
    <row r="303" spans="1:13" hidden="1">
      <c r="A303">
        <v>1319971</v>
      </c>
      <c r="B303">
        <v>901030103</v>
      </c>
      <c r="C303" t="s">
        <v>1251</v>
      </c>
      <c r="D303" t="s">
        <v>183</v>
      </c>
      <c r="E303" t="s">
        <v>1317</v>
      </c>
      <c r="F303" t="s">
        <v>661</v>
      </c>
      <c r="G303" t="s">
        <v>352</v>
      </c>
      <c r="H303" t="s">
        <v>1575</v>
      </c>
      <c r="I303" t="s">
        <v>1086</v>
      </c>
      <c r="K303" t="s">
        <v>340</v>
      </c>
      <c r="L303" s="145">
        <v>45603.642164351855</v>
      </c>
      <c r="M303" t="s">
        <v>1321</v>
      </c>
    </row>
    <row r="304" spans="1:13" hidden="1">
      <c r="A304">
        <v>1319973</v>
      </c>
      <c r="B304">
        <v>901040101</v>
      </c>
      <c r="C304" t="s">
        <v>1254</v>
      </c>
      <c r="D304" t="s">
        <v>184</v>
      </c>
      <c r="E304" t="s">
        <v>1317</v>
      </c>
      <c r="F304" t="s">
        <v>661</v>
      </c>
      <c r="G304" t="s">
        <v>352</v>
      </c>
      <c r="H304" t="s">
        <v>352</v>
      </c>
      <c r="I304" t="s">
        <v>352</v>
      </c>
      <c r="K304" t="s">
        <v>340</v>
      </c>
      <c r="L304" s="145">
        <v>45603.642164351855</v>
      </c>
      <c r="M304" t="s">
        <v>1321</v>
      </c>
    </row>
    <row r="305" spans="1:13" hidden="1">
      <c r="A305">
        <v>1319975</v>
      </c>
      <c r="B305">
        <v>902010101</v>
      </c>
      <c r="C305" t="s">
        <v>1263</v>
      </c>
      <c r="D305" t="s">
        <v>249</v>
      </c>
      <c r="E305" t="s">
        <v>1317</v>
      </c>
      <c r="F305" t="s">
        <v>661</v>
      </c>
      <c r="G305" t="s">
        <v>352</v>
      </c>
      <c r="H305" t="s">
        <v>1678</v>
      </c>
      <c r="I305" t="s">
        <v>1163</v>
      </c>
      <c r="K305" t="s">
        <v>340</v>
      </c>
      <c r="L305" s="145">
        <v>45603.642164351855</v>
      </c>
      <c r="M305" t="s">
        <v>1321</v>
      </c>
    </row>
    <row r="306" spans="1:13" hidden="1">
      <c r="A306">
        <v>1319977</v>
      </c>
      <c r="B306">
        <v>902010102</v>
      </c>
      <c r="C306" t="s">
        <v>1264</v>
      </c>
      <c r="D306" t="s">
        <v>249</v>
      </c>
      <c r="E306" t="s">
        <v>1317</v>
      </c>
      <c r="F306" t="s">
        <v>661</v>
      </c>
      <c r="G306" t="s">
        <v>352</v>
      </c>
      <c r="H306" t="s">
        <v>352</v>
      </c>
      <c r="I306" t="s">
        <v>1642</v>
      </c>
      <c r="K306" t="s">
        <v>340</v>
      </c>
      <c r="L306" s="145">
        <v>45603.642164351855</v>
      </c>
      <c r="M306" t="s">
        <v>1321</v>
      </c>
    </row>
    <row r="307" spans="1:13" hidden="1">
      <c r="A307">
        <v>1319979</v>
      </c>
      <c r="B307">
        <v>902010103</v>
      </c>
      <c r="C307" t="s">
        <v>1265</v>
      </c>
      <c r="D307" t="s">
        <v>249</v>
      </c>
      <c r="E307" t="s">
        <v>1317</v>
      </c>
      <c r="F307" t="s">
        <v>661</v>
      </c>
      <c r="G307" t="s">
        <v>352</v>
      </c>
      <c r="H307" t="s">
        <v>646</v>
      </c>
      <c r="I307" t="s">
        <v>1679</v>
      </c>
      <c r="K307" t="s">
        <v>340</v>
      </c>
      <c r="L307" s="145">
        <v>45603.642164351855</v>
      </c>
      <c r="M307" t="s">
        <v>1321</v>
      </c>
    </row>
    <row r="308" spans="1:13" hidden="1">
      <c r="A308">
        <v>1319981</v>
      </c>
      <c r="B308">
        <v>902010104</v>
      </c>
      <c r="C308" t="s">
        <v>1268</v>
      </c>
      <c r="D308" t="s">
        <v>249</v>
      </c>
      <c r="E308" t="s">
        <v>1317</v>
      </c>
      <c r="F308" t="s">
        <v>661</v>
      </c>
      <c r="G308" t="s">
        <v>352</v>
      </c>
      <c r="H308" t="s">
        <v>352</v>
      </c>
      <c r="I308" t="s">
        <v>695</v>
      </c>
      <c r="K308" t="s">
        <v>340</v>
      </c>
      <c r="L308" s="145">
        <v>45603.642164351855</v>
      </c>
      <c r="M308" t="s">
        <v>1321</v>
      </c>
    </row>
    <row r="309" spans="1:13" hidden="1">
      <c r="A309">
        <v>1319983</v>
      </c>
      <c r="B309">
        <v>902020101</v>
      </c>
      <c r="C309" t="s">
        <v>1271</v>
      </c>
      <c r="D309" t="s">
        <v>188</v>
      </c>
      <c r="E309" t="s">
        <v>1317</v>
      </c>
      <c r="F309" t="s">
        <v>661</v>
      </c>
      <c r="G309" t="s">
        <v>352</v>
      </c>
      <c r="H309" t="s">
        <v>352</v>
      </c>
      <c r="I309" t="s">
        <v>1680</v>
      </c>
      <c r="K309" t="s">
        <v>340</v>
      </c>
      <c r="L309" s="145">
        <v>45603.642164351855</v>
      </c>
      <c r="M309" t="s">
        <v>1321</v>
      </c>
    </row>
    <row r="310" spans="1:13" hidden="1">
      <c r="A310">
        <v>1319985</v>
      </c>
      <c r="B310">
        <v>903010101</v>
      </c>
      <c r="C310" t="s">
        <v>1280</v>
      </c>
      <c r="D310" t="s">
        <v>250</v>
      </c>
      <c r="E310" t="s">
        <v>1317</v>
      </c>
      <c r="F310" t="s">
        <v>661</v>
      </c>
      <c r="G310" t="s">
        <v>352</v>
      </c>
      <c r="H310" t="s">
        <v>352</v>
      </c>
      <c r="I310" t="s">
        <v>352</v>
      </c>
      <c r="K310" t="s">
        <v>340</v>
      </c>
      <c r="L310" s="145">
        <v>45603.642164351855</v>
      </c>
      <c r="M310" t="s">
        <v>1321</v>
      </c>
    </row>
    <row r="311" spans="1:13" hidden="1">
      <c r="A311">
        <v>1319987</v>
      </c>
      <c r="B311">
        <v>903020101</v>
      </c>
      <c r="C311" t="s">
        <v>1281</v>
      </c>
      <c r="D311" t="s">
        <v>251</v>
      </c>
      <c r="E311" t="s">
        <v>1317</v>
      </c>
      <c r="F311" t="s">
        <v>661</v>
      </c>
      <c r="G311" t="s">
        <v>352</v>
      </c>
      <c r="H311" t="s">
        <v>352</v>
      </c>
      <c r="I311" t="s">
        <v>1681</v>
      </c>
      <c r="K311" t="s">
        <v>340</v>
      </c>
      <c r="L311" s="145">
        <v>45603.642164351855</v>
      </c>
      <c r="M311" t="s">
        <v>1321</v>
      </c>
    </row>
    <row r="312" spans="1:13" hidden="1">
      <c r="A312">
        <v>1319989</v>
      </c>
      <c r="B312">
        <v>903020103</v>
      </c>
      <c r="C312" t="s">
        <v>1283</v>
      </c>
      <c r="D312" t="s">
        <v>251</v>
      </c>
      <c r="E312" t="s">
        <v>1317</v>
      </c>
      <c r="F312" t="s">
        <v>661</v>
      </c>
      <c r="G312" t="s">
        <v>352</v>
      </c>
      <c r="H312" t="s">
        <v>352</v>
      </c>
      <c r="I312" t="s">
        <v>352</v>
      </c>
      <c r="K312" t="s">
        <v>340</v>
      </c>
      <c r="L312" s="145">
        <v>45603.642164351855</v>
      </c>
      <c r="M312" t="s">
        <v>1321</v>
      </c>
    </row>
    <row r="313" spans="1:13" hidden="1">
      <c r="A313">
        <v>1319991</v>
      </c>
      <c r="B313">
        <v>903020105</v>
      </c>
      <c r="C313" t="s">
        <v>1285</v>
      </c>
      <c r="D313" t="s">
        <v>251</v>
      </c>
      <c r="E313" t="s">
        <v>1317</v>
      </c>
      <c r="F313" t="s">
        <v>661</v>
      </c>
      <c r="G313" t="s">
        <v>352</v>
      </c>
      <c r="H313" t="s">
        <v>352</v>
      </c>
      <c r="I313" t="s">
        <v>352</v>
      </c>
      <c r="K313" t="s">
        <v>340</v>
      </c>
      <c r="L313" s="145">
        <v>45603.642164351855</v>
      </c>
      <c r="M313" t="s">
        <v>1321</v>
      </c>
    </row>
    <row r="314" spans="1:13" hidden="1">
      <c r="A314">
        <v>1319993</v>
      </c>
      <c r="B314">
        <v>904020102</v>
      </c>
      <c r="C314" t="s">
        <v>1289</v>
      </c>
      <c r="D314" t="s">
        <v>194</v>
      </c>
      <c r="E314" t="s">
        <v>1317</v>
      </c>
      <c r="F314" t="s">
        <v>661</v>
      </c>
      <c r="G314" t="s">
        <v>352</v>
      </c>
      <c r="H314" t="s">
        <v>352</v>
      </c>
      <c r="I314" t="s">
        <v>352</v>
      </c>
      <c r="K314" t="s">
        <v>340</v>
      </c>
      <c r="L314" s="145">
        <v>45603.642164351855</v>
      </c>
      <c r="M314" t="s">
        <v>1321</v>
      </c>
    </row>
    <row r="315" spans="1:13" hidden="1">
      <c r="A315">
        <v>1319995</v>
      </c>
      <c r="B315">
        <v>904040101</v>
      </c>
      <c r="C315" t="s">
        <v>1298</v>
      </c>
      <c r="D315" t="s">
        <v>196</v>
      </c>
      <c r="E315" t="s">
        <v>1317</v>
      </c>
      <c r="F315" t="s">
        <v>661</v>
      </c>
      <c r="G315" t="s">
        <v>1682</v>
      </c>
      <c r="H315" t="s">
        <v>1683</v>
      </c>
      <c r="I315" t="s">
        <v>1684</v>
      </c>
      <c r="K315" t="s">
        <v>317</v>
      </c>
      <c r="L315" s="145">
        <v>45603.642164351855</v>
      </c>
      <c r="M315" t="s">
        <v>1321</v>
      </c>
    </row>
    <row r="316" spans="1:13" hidden="1">
      <c r="A316">
        <v>1319997</v>
      </c>
      <c r="B316">
        <v>904040102</v>
      </c>
      <c r="C316" t="s">
        <v>1299</v>
      </c>
      <c r="D316" t="s">
        <v>196</v>
      </c>
      <c r="E316" t="s">
        <v>1317</v>
      </c>
      <c r="F316" t="s">
        <v>661</v>
      </c>
      <c r="G316" t="s">
        <v>352</v>
      </c>
      <c r="H316" t="s">
        <v>352</v>
      </c>
      <c r="I316" t="s">
        <v>352</v>
      </c>
      <c r="K316" t="s">
        <v>340</v>
      </c>
      <c r="L316" s="145">
        <v>45603.642164351855</v>
      </c>
      <c r="M316" t="s">
        <v>1321</v>
      </c>
    </row>
    <row r="317" spans="1:13" hidden="1">
      <c r="A317">
        <v>1319999</v>
      </c>
      <c r="B317">
        <v>904040103</v>
      </c>
      <c r="C317" t="s">
        <v>1301</v>
      </c>
      <c r="D317" t="s">
        <v>196</v>
      </c>
      <c r="E317" t="s">
        <v>1317</v>
      </c>
      <c r="F317" t="s">
        <v>661</v>
      </c>
      <c r="G317" t="s">
        <v>352</v>
      </c>
      <c r="H317" t="s">
        <v>718</v>
      </c>
      <c r="I317" t="s">
        <v>1657</v>
      </c>
      <c r="K317" t="s">
        <v>340</v>
      </c>
      <c r="L317" s="145">
        <v>45603.642164351855</v>
      </c>
      <c r="M317" t="s">
        <v>1321</v>
      </c>
    </row>
    <row r="318" spans="1:13" hidden="1">
      <c r="A318">
        <v>1320001</v>
      </c>
      <c r="B318">
        <v>904040104</v>
      </c>
      <c r="C318" t="s">
        <v>1303</v>
      </c>
      <c r="D318" t="s">
        <v>196</v>
      </c>
      <c r="E318" t="s">
        <v>1317</v>
      </c>
      <c r="F318" t="s">
        <v>661</v>
      </c>
      <c r="G318" t="s">
        <v>352</v>
      </c>
      <c r="H318" t="s">
        <v>352</v>
      </c>
      <c r="I318" t="s">
        <v>352</v>
      </c>
      <c r="K318" t="s">
        <v>340</v>
      </c>
      <c r="L318" s="145">
        <v>45603.642164351855</v>
      </c>
      <c r="M318" t="s">
        <v>1321</v>
      </c>
    </row>
    <row r="319" spans="1:13" hidden="1">
      <c r="A319">
        <v>1320003</v>
      </c>
      <c r="B319">
        <v>904040105</v>
      </c>
      <c r="C319" t="s">
        <v>1305</v>
      </c>
      <c r="D319" t="s">
        <v>196</v>
      </c>
      <c r="E319" t="s">
        <v>1317</v>
      </c>
      <c r="F319" t="s">
        <v>661</v>
      </c>
      <c r="G319" t="s">
        <v>352</v>
      </c>
      <c r="H319" t="s">
        <v>352</v>
      </c>
      <c r="I319" t="s">
        <v>352</v>
      </c>
      <c r="K319" t="s">
        <v>340</v>
      </c>
      <c r="L319" s="145">
        <v>45603.642164351855</v>
      </c>
      <c r="M319" t="s">
        <v>1321</v>
      </c>
    </row>
    <row r="320" spans="1:13" hidden="1">
      <c r="A320">
        <v>1320005</v>
      </c>
      <c r="B320">
        <v>904040106</v>
      </c>
      <c r="C320" t="s">
        <v>1306</v>
      </c>
      <c r="D320" t="s">
        <v>196</v>
      </c>
      <c r="E320" t="s">
        <v>1317</v>
      </c>
      <c r="F320" t="s">
        <v>661</v>
      </c>
      <c r="G320" t="s">
        <v>352</v>
      </c>
      <c r="H320" t="s">
        <v>352</v>
      </c>
      <c r="I320" t="s">
        <v>352</v>
      </c>
      <c r="K320" t="s">
        <v>340</v>
      </c>
      <c r="L320" s="145">
        <v>45603.642164351855</v>
      </c>
      <c r="M320" t="s">
        <v>1321</v>
      </c>
    </row>
    <row r="321" spans="1:13" hidden="1">
      <c r="A321">
        <v>1320007</v>
      </c>
      <c r="B321">
        <v>904040107</v>
      </c>
      <c r="C321" t="s">
        <v>1307</v>
      </c>
      <c r="D321" t="s">
        <v>196</v>
      </c>
      <c r="E321" t="s">
        <v>1317</v>
      </c>
      <c r="F321" t="s">
        <v>661</v>
      </c>
      <c r="G321" t="s">
        <v>352</v>
      </c>
      <c r="H321" t="s">
        <v>352</v>
      </c>
      <c r="I321" t="s">
        <v>962</v>
      </c>
      <c r="K321" t="s">
        <v>340</v>
      </c>
      <c r="L321" s="145">
        <v>45603.642164351855</v>
      </c>
      <c r="M321" t="s">
        <v>1321</v>
      </c>
    </row>
    <row r="322" spans="1:13" hidden="1">
      <c r="A322">
        <v>1320009</v>
      </c>
      <c r="B322">
        <v>904040108</v>
      </c>
      <c r="C322" t="s">
        <v>1308</v>
      </c>
      <c r="D322" t="s">
        <v>196</v>
      </c>
      <c r="E322" t="s">
        <v>1317</v>
      </c>
      <c r="F322" t="s">
        <v>661</v>
      </c>
      <c r="G322" t="s">
        <v>352</v>
      </c>
      <c r="H322" t="s">
        <v>352</v>
      </c>
      <c r="I322" t="s">
        <v>352</v>
      </c>
      <c r="K322" t="s">
        <v>340</v>
      </c>
      <c r="L322" s="145">
        <v>45603.642164351855</v>
      </c>
      <c r="M322" t="s">
        <v>1321</v>
      </c>
    </row>
    <row r="323" spans="1:13" hidden="1">
      <c r="A323">
        <v>1320011</v>
      </c>
      <c r="B323">
        <v>904040109</v>
      </c>
      <c r="C323" t="s">
        <v>1309</v>
      </c>
      <c r="D323" t="s">
        <v>196</v>
      </c>
      <c r="E323" t="s">
        <v>1317</v>
      </c>
      <c r="F323" t="s">
        <v>661</v>
      </c>
      <c r="G323" t="s">
        <v>352</v>
      </c>
      <c r="H323" t="s">
        <v>352</v>
      </c>
      <c r="I323" t="s">
        <v>352</v>
      </c>
      <c r="K323" t="s">
        <v>340</v>
      </c>
      <c r="L323" s="145">
        <v>45603.642164351855</v>
      </c>
      <c r="M323" t="s">
        <v>1321</v>
      </c>
    </row>
    <row r="324" spans="1:13" hidden="1">
      <c r="A324">
        <v>1320013</v>
      </c>
      <c r="B324">
        <v>904040110</v>
      </c>
      <c r="C324" t="s">
        <v>1310</v>
      </c>
      <c r="D324" t="s">
        <v>196</v>
      </c>
      <c r="E324" t="s">
        <v>1317</v>
      </c>
      <c r="F324" t="s">
        <v>661</v>
      </c>
      <c r="G324" t="s">
        <v>352</v>
      </c>
      <c r="H324" t="s">
        <v>1685</v>
      </c>
      <c r="I324" t="s">
        <v>352</v>
      </c>
      <c r="K324" t="s">
        <v>340</v>
      </c>
      <c r="L324" s="145">
        <v>45603.642164351855</v>
      </c>
      <c r="M324" t="s">
        <v>1321</v>
      </c>
    </row>
    <row r="325" spans="1:13" hidden="1">
      <c r="A325">
        <v>1320015</v>
      </c>
      <c r="B325">
        <v>904040111</v>
      </c>
      <c r="C325" t="s">
        <v>1312</v>
      </c>
      <c r="D325" t="s">
        <v>196</v>
      </c>
      <c r="E325" t="s">
        <v>1317</v>
      </c>
      <c r="F325" t="s">
        <v>661</v>
      </c>
      <c r="G325" t="s">
        <v>352</v>
      </c>
      <c r="H325" t="s">
        <v>352</v>
      </c>
      <c r="I325" t="s">
        <v>1686</v>
      </c>
      <c r="K325" t="s">
        <v>340</v>
      </c>
      <c r="L325" s="145">
        <v>45603.642164351855</v>
      </c>
      <c r="M325" t="s">
        <v>1321</v>
      </c>
    </row>
    <row r="326" spans="1:13" hidden="1">
      <c r="A326">
        <v>1320017</v>
      </c>
      <c r="B326">
        <v>904040112</v>
      </c>
      <c r="C326" t="s">
        <v>1314</v>
      </c>
      <c r="D326" t="s">
        <v>196</v>
      </c>
      <c r="E326" t="s">
        <v>1317</v>
      </c>
      <c r="F326" t="s">
        <v>661</v>
      </c>
      <c r="G326" t="s">
        <v>352</v>
      </c>
      <c r="H326" t="s">
        <v>352</v>
      </c>
      <c r="I326" t="s">
        <v>352</v>
      </c>
      <c r="K326" t="s">
        <v>340</v>
      </c>
      <c r="L326" s="145">
        <v>45603.642164351855</v>
      </c>
      <c r="M326" t="s">
        <v>1321</v>
      </c>
    </row>
    <row r="327" spans="1:13" hidden="1">
      <c r="A327">
        <v>1319433</v>
      </c>
      <c r="B327">
        <v>1001010101</v>
      </c>
      <c r="C327" t="s">
        <v>660</v>
      </c>
      <c r="D327" t="s">
        <v>80</v>
      </c>
      <c r="E327" t="s">
        <v>1317</v>
      </c>
      <c r="F327" t="s">
        <v>661</v>
      </c>
      <c r="G327" t="s">
        <v>352</v>
      </c>
      <c r="H327" t="s">
        <v>352</v>
      </c>
      <c r="I327" t="s">
        <v>352</v>
      </c>
      <c r="K327" t="s">
        <v>340</v>
      </c>
      <c r="L327" s="145">
        <v>45603.642164351855</v>
      </c>
      <c r="M327" t="s">
        <v>1321</v>
      </c>
    </row>
    <row r="328" spans="1:13" hidden="1">
      <c r="A328">
        <v>1319435</v>
      </c>
      <c r="B328">
        <v>1001010102</v>
      </c>
      <c r="C328" t="s">
        <v>663</v>
      </c>
      <c r="D328" t="s">
        <v>80</v>
      </c>
      <c r="E328" t="s">
        <v>1317</v>
      </c>
      <c r="F328" t="s">
        <v>661</v>
      </c>
      <c r="G328" t="s">
        <v>352</v>
      </c>
      <c r="H328" t="s">
        <v>352</v>
      </c>
      <c r="I328" t="s">
        <v>352</v>
      </c>
      <c r="K328" t="s">
        <v>340</v>
      </c>
      <c r="L328" s="145">
        <v>45603.642164351855</v>
      </c>
      <c r="M328" t="s">
        <v>1321</v>
      </c>
    </row>
    <row r="329" spans="1:13" hidden="1">
      <c r="A329">
        <v>1319437</v>
      </c>
      <c r="B329">
        <v>1001010103</v>
      </c>
      <c r="C329" t="s">
        <v>665</v>
      </c>
      <c r="D329" t="s">
        <v>80</v>
      </c>
      <c r="E329" t="s">
        <v>1317</v>
      </c>
      <c r="F329" t="s">
        <v>661</v>
      </c>
      <c r="G329" t="s">
        <v>352</v>
      </c>
      <c r="H329" t="s">
        <v>352</v>
      </c>
      <c r="I329" t="s">
        <v>352</v>
      </c>
      <c r="K329" t="s">
        <v>340</v>
      </c>
      <c r="L329" s="145">
        <v>45603.642164351855</v>
      </c>
      <c r="M329" t="s">
        <v>1321</v>
      </c>
    </row>
    <row r="330" spans="1:13" hidden="1">
      <c r="A330">
        <v>1319439</v>
      </c>
      <c r="B330">
        <v>1001020101</v>
      </c>
      <c r="C330" t="s">
        <v>667</v>
      </c>
      <c r="D330" t="s">
        <v>82</v>
      </c>
      <c r="E330" t="s">
        <v>1317</v>
      </c>
      <c r="F330" t="s">
        <v>661</v>
      </c>
      <c r="G330" t="s">
        <v>352</v>
      </c>
      <c r="H330" t="s">
        <v>352</v>
      </c>
      <c r="I330" t="s">
        <v>352</v>
      </c>
      <c r="K330" t="s">
        <v>340</v>
      </c>
      <c r="L330" s="145">
        <v>45603.642164351855</v>
      </c>
      <c r="M330" t="s">
        <v>1321</v>
      </c>
    </row>
    <row r="331" spans="1:13" hidden="1">
      <c r="A331">
        <v>1319441</v>
      </c>
      <c r="B331">
        <v>1001020102</v>
      </c>
      <c r="C331" t="s">
        <v>669</v>
      </c>
      <c r="D331" t="s">
        <v>82</v>
      </c>
      <c r="E331" t="s">
        <v>1317</v>
      </c>
      <c r="F331" t="s">
        <v>661</v>
      </c>
      <c r="G331" t="s">
        <v>352</v>
      </c>
      <c r="H331" t="s">
        <v>352</v>
      </c>
      <c r="I331" t="s">
        <v>352</v>
      </c>
      <c r="K331" t="s">
        <v>340</v>
      </c>
      <c r="L331" s="145">
        <v>45603.642164351855</v>
      </c>
      <c r="M331" t="s">
        <v>1321</v>
      </c>
    </row>
    <row r="332" spans="1:13" hidden="1">
      <c r="A332">
        <v>1319443</v>
      </c>
      <c r="B332">
        <v>1001030101</v>
      </c>
      <c r="C332" t="s">
        <v>673</v>
      </c>
      <c r="D332" t="s">
        <v>83</v>
      </c>
      <c r="E332" t="s">
        <v>1317</v>
      </c>
      <c r="F332" t="s">
        <v>661</v>
      </c>
      <c r="G332" t="s">
        <v>352</v>
      </c>
      <c r="H332" t="s">
        <v>352</v>
      </c>
      <c r="I332" t="s">
        <v>352</v>
      </c>
      <c r="K332" t="s">
        <v>340</v>
      </c>
      <c r="L332" s="145">
        <v>45603.642164351855</v>
      </c>
      <c r="M332" t="s">
        <v>1321</v>
      </c>
    </row>
    <row r="333" spans="1:13" hidden="1">
      <c r="A333">
        <v>1319445</v>
      </c>
      <c r="B333">
        <v>1001030102</v>
      </c>
      <c r="C333" t="s">
        <v>674</v>
      </c>
      <c r="D333" t="s">
        <v>83</v>
      </c>
      <c r="E333" t="s">
        <v>1317</v>
      </c>
      <c r="F333" t="s">
        <v>661</v>
      </c>
      <c r="G333" t="s">
        <v>352</v>
      </c>
      <c r="H333" t="s">
        <v>352</v>
      </c>
      <c r="I333" t="s">
        <v>352</v>
      </c>
      <c r="K333" t="s">
        <v>340</v>
      </c>
      <c r="L333" s="145">
        <v>45603.642164351855</v>
      </c>
      <c r="M333" t="s">
        <v>1321</v>
      </c>
    </row>
    <row r="334" spans="1:13" hidden="1">
      <c r="A334">
        <v>1319447</v>
      </c>
      <c r="B334">
        <v>1101010101</v>
      </c>
      <c r="C334" t="s">
        <v>676</v>
      </c>
      <c r="D334" t="s">
        <v>84</v>
      </c>
      <c r="E334" t="s">
        <v>1317</v>
      </c>
      <c r="F334" t="s">
        <v>661</v>
      </c>
      <c r="G334" t="s">
        <v>352</v>
      </c>
      <c r="H334" t="s">
        <v>352</v>
      </c>
      <c r="I334" t="s">
        <v>1470</v>
      </c>
      <c r="K334" t="s">
        <v>340</v>
      </c>
      <c r="L334" s="145">
        <v>45603.642164351855</v>
      </c>
      <c r="M334" t="s">
        <v>1321</v>
      </c>
    </row>
    <row r="335" spans="1:13" hidden="1">
      <c r="A335">
        <v>1319449</v>
      </c>
      <c r="B335">
        <v>1101010102</v>
      </c>
      <c r="C335" t="s">
        <v>677</v>
      </c>
      <c r="D335" t="s">
        <v>84</v>
      </c>
      <c r="E335" t="s">
        <v>1317</v>
      </c>
      <c r="F335" t="s">
        <v>661</v>
      </c>
      <c r="G335" t="s">
        <v>352</v>
      </c>
      <c r="H335" t="s">
        <v>1471</v>
      </c>
      <c r="I335" t="s">
        <v>1472</v>
      </c>
      <c r="K335" t="s">
        <v>340</v>
      </c>
      <c r="L335" s="145">
        <v>45603.642164351855</v>
      </c>
      <c r="M335" t="s">
        <v>1321</v>
      </c>
    </row>
    <row r="336" spans="1:13" hidden="1">
      <c r="A336">
        <v>1319451</v>
      </c>
      <c r="B336">
        <v>1101010103</v>
      </c>
      <c r="C336" t="s">
        <v>678</v>
      </c>
      <c r="D336" t="s">
        <v>84</v>
      </c>
      <c r="E336" t="s">
        <v>1317</v>
      </c>
      <c r="F336" t="s">
        <v>661</v>
      </c>
      <c r="G336" t="s">
        <v>352</v>
      </c>
      <c r="H336" t="s">
        <v>352</v>
      </c>
      <c r="I336" t="s">
        <v>1473</v>
      </c>
      <c r="K336" t="s">
        <v>340</v>
      </c>
      <c r="L336" s="145">
        <v>45603.642164351855</v>
      </c>
      <c r="M336" t="s">
        <v>1321</v>
      </c>
    </row>
    <row r="337" spans="1:13" hidden="1">
      <c r="A337">
        <v>1319453</v>
      </c>
      <c r="B337">
        <v>1101010104</v>
      </c>
      <c r="C337" t="s">
        <v>679</v>
      </c>
      <c r="D337" t="s">
        <v>84</v>
      </c>
      <c r="E337" t="s">
        <v>1317</v>
      </c>
      <c r="F337" t="s">
        <v>661</v>
      </c>
      <c r="G337" t="s">
        <v>352</v>
      </c>
      <c r="H337" t="s">
        <v>570</v>
      </c>
      <c r="I337" t="s">
        <v>376</v>
      </c>
      <c r="K337" t="s">
        <v>340</v>
      </c>
      <c r="L337" s="145">
        <v>45603.642164351855</v>
      </c>
      <c r="M337" t="s">
        <v>1321</v>
      </c>
    </row>
    <row r="338" spans="1:13" hidden="1">
      <c r="A338">
        <v>1319455</v>
      </c>
      <c r="B338">
        <v>1101010105</v>
      </c>
      <c r="C338" t="s">
        <v>681</v>
      </c>
      <c r="D338" t="s">
        <v>84</v>
      </c>
      <c r="E338" t="s">
        <v>1317</v>
      </c>
      <c r="F338" t="s">
        <v>661</v>
      </c>
      <c r="G338" t="s">
        <v>352</v>
      </c>
      <c r="H338" t="s">
        <v>1474</v>
      </c>
      <c r="I338" t="s">
        <v>1475</v>
      </c>
      <c r="K338" t="s">
        <v>340</v>
      </c>
      <c r="L338" s="145">
        <v>45603.642164351855</v>
      </c>
      <c r="M338" t="s">
        <v>1321</v>
      </c>
    </row>
    <row r="339" spans="1:13" hidden="1">
      <c r="A339">
        <v>1319457</v>
      </c>
      <c r="B339">
        <v>1101010106</v>
      </c>
      <c r="C339" t="s">
        <v>682</v>
      </c>
      <c r="D339" t="s">
        <v>84</v>
      </c>
      <c r="E339" t="s">
        <v>1317</v>
      </c>
      <c r="F339" t="s">
        <v>661</v>
      </c>
      <c r="G339" t="s">
        <v>352</v>
      </c>
      <c r="H339" t="s">
        <v>1476</v>
      </c>
      <c r="I339" t="s">
        <v>1477</v>
      </c>
      <c r="K339" t="s">
        <v>340</v>
      </c>
      <c r="L339" s="145">
        <v>45603.642164351855</v>
      </c>
      <c r="M339" t="s">
        <v>1321</v>
      </c>
    </row>
    <row r="340" spans="1:13" hidden="1">
      <c r="A340">
        <v>1319459</v>
      </c>
      <c r="B340">
        <v>1101010107</v>
      </c>
      <c r="C340" t="s">
        <v>684</v>
      </c>
      <c r="D340" t="s">
        <v>84</v>
      </c>
      <c r="E340" t="s">
        <v>1317</v>
      </c>
      <c r="F340" t="s">
        <v>661</v>
      </c>
      <c r="G340" t="s">
        <v>1439</v>
      </c>
      <c r="H340" t="s">
        <v>800</v>
      </c>
      <c r="I340" t="s">
        <v>1478</v>
      </c>
      <c r="K340" t="s">
        <v>340</v>
      </c>
      <c r="L340" s="145">
        <v>45603.642164351855</v>
      </c>
      <c r="M340" t="s">
        <v>1321</v>
      </c>
    </row>
    <row r="341" spans="1:13" hidden="1">
      <c r="A341">
        <v>1319461</v>
      </c>
      <c r="B341">
        <v>1102010101</v>
      </c>
      <c r="C341" t="s">
        <v>685</v>
      </c>
      <c r="D341" t="s">
        <v>85</v>
      </c>
      <c r="E341" t="s">
        <v>1317</v>
      </c>
      <c r="F341" t="s">
        <v>661</v>
      </c>
      <c r="G341" t="s">
        <v>352</v>
      </c>
      <c r="H341" t="s">
        <v>1479</v>
      </c>
      <c r="I341" t="s">
        <v>960</v>
      </c>
      <c r="K341" t="s">
        <v>340</v>
      </c>
      <c r="L341" s="145">
        <v>45603.642164351855</v>
      </c>
      <c r="M341" t="s">
        <v>1321</v>
      </c>
    </row>
    <row r="342" spans="1:13" hidden="1">
      <c r="A342">
        <v>1319463</v>
      </c>
      <c r="B342">
        <v>1102010102</v>
      </c>
      <c r="C342" t="s">
        <v>686</v>
      </c>
      <c r="D342" t="s">
        <v>85</v>
      </c>
      <c r="E342" t="s">
        <v>1317</v>
      </c>
      <c r="F342" t="s">
        <v>661</v>
      </c>
      <c r="G342" t="s">
        <v>352</v>
      </c>
      <c r="H342" t="s">
        <v>352</v>
      </c>
      <c r="I342" t="s">
        <v>1480</v>
      </c>
      <c r="K342" t="s">
        <v>340</v>
      </c>
      <c r="L342" s="145">
        <v>45603.642164351855</v>
      </c>
      <c r="M342" t="s">
        <v>1321</v>
      </c>
    </row>
    <row r="343" spans="1:13" hidden="1">
      <c r="A343">
        <v>1319465</v>
      </c>
      <c r="B343">
        <v>1102010103</v>
      </c>
      <c r="C343" t="s">
        <v>688</v>
      </c>
      <c r="D343" t="s">
        <v>85</v>
      </c>
      <c r="E343" t="s">
        <v>1317</v>
      </c>
      <c r="F343" t="s">
        <v>661</v>
      </c>
      <c r="G343" t="s">
        <v>352</v>
      </c>
      <c r="H343" t="s">
        <v>1481</v>
      </c>
      <c r="I343" t="s">
        <v>1482</v>
      </c>
      <c r="K343" t="s">
        <v>340</v>
      </c>
      <c r="L343" s="145">
        <v>45603.642164351855</v>
      </c>
      <c r="M343" t="s">
        <v>1321</v>
      </c>
    </row>
    <row r="344" spans="1:13" hidden="1">
      <c r="A344">
        <v>1319467</v>
      </c>
      <c r="B344">
        <v>1201010101</v>
      </c>
      <c r="C344" t="s">
        <v>690</v>
      </c>
      <c r="D344" t="s">
        <v>86</v>
      </c>
      <c r="E344" t="s">
        <v>1317</v>
      </c>
      <c r="F344" t="s">
        <v>661</v>
      </c>
      <c r="G344" t="s">
        <v>352</v>
      </c>
      <c r="H344" t="s">
        <v>1483</v>
      </c>
      <c r="I344" t="s">
        <v>1484</v>
      </c>
      <c r="K344" t="s">
        <v>340</v>
      </c>
      <c r="L344" s="145">
        <v>45603.642164351855</v>
      </c>
      <c r="M344" t="s">
        <v>1321</v>
      </c>
    </row>
    <row r="345" spans="1:13" hidden="1">
      <c r="A345">
        <v>1319469</v>
      </c>
      <c r="B345">
        <v>1201010102</v>
      </c>
      <c r="C345" t="s">
        <v>693</v>
      </c>
      <c r="D345" t="s">
        <v>86</v>
      </c>
      <c r="E345" t="s">
        <v>1317</v>
      </c>
      <c r="F345" t="s">
        <v>661</v>
      </c>
      <c r="G345" t="s">
        <v>352</v>
      </c>
      <c r="H345" t="s">
        <v>352</v>
      </c>
      <c r="I345" t="s">
        <v>352</v>
      </c>
      <c r="K345" t="s">
        <v>340</v>
      </c>
      <c r="L345" s="145">
        <v>45603.642164351855</v>
      </c>
      <c r="M345" t="s">
        <v>1321</v>
      </c>
    </row>
    <row r="346" spans="1:13" hidden="1">
      <c r="A346">
        <v>1319471</v>
      </c>
      <c r="B346">
        <v>1201030101</v>
      </c>
      <c r="C346" t="s">
        <v>694</v>
      </c>
      <c r="D346" t="s">
        <v>88</v>
      </c>
      <c r="E346" t="s">
        <v>1317</v>
      </c>
      <c r="F346" t="s">
        <v>661</v>
      </c>
      <c r="G346" t="s">
        <v>352</v>
      </c>
      <c r="H346" t="s">
        <v>1485</v>
      </c>
      <c r="I346" t="s">
        <v>1486</v>
      </c>
      <c r="K346" t="s">
        <v>340</v>
      </c>
      <c r="L346" s="145">
        <v>45603.642164351855</v>
      </c>
      <c r="M346" t="s">
        <v>1321</v>
      </c>
    </row>
    <row r="347" spans="1:13" hidden="1">
      <c r="A347">
        <v>1319473</v>
      </c>
      <c r="B347">
        <v>1201030102</v>
      </c>
      <c r="C347" t="s">
        <v>696</v>
      </c>
      <c r="D347" t="s">
        <v>88</v>
      </c>
      <c r="E347" t="s">
        <v>1317</v>
      </c>
      <c r="F347" t="s">
        <v>661</v>
      </c>
      <c r="G347" t="s">
        <v>352</v>
      </c>
      <c r="H347" t="s">
        <v>1487</v>
      </c>
      <c r="I347" t="s">
        <v>1488</v>
      </c>
      <c r="K347" t="s">
        <v>340</v>
      </c>
      <c r="L347" s="145">
        <v>45603.642164351855</v>
      </c>
      <c r="M347" t="s">
        <v>1321</v>
      </c>
    </row>
    <row r="348" spans="1:13" hidden="1">
      <c r="A348">
        <v>1319475</v>
      </c>
      <c r="B348">
        <v>1201030103</v>
      </c>
      <c r="C348" t="s">
        <v>698</v>
      </c>
      <c r="D348" t="s">
        <v>88</v>
      </c>
      <c r="E348" t="s">
        <v>1317</v>
      </c>
      <c r="F348" t="s">
        <v>661</v>
      </c>
      <c r="G348" t="s">
        <v>352</v>
      </c>
      <c r="H348" t="s">
        <v>1489</v>
      </c>
      <c r="I348" t="s">
        <v>1490</v>
      </c>
      <c r="K348" t="s">
        <v>340</v>
      </c>
      <c r="L348" s="145">
        <v>45603.642164351855</v>
      </c>
      <c r="M348" t="s">
        <v>1321</v>
      </c>
    </row>
    <row r="349" spans="1:13" hidden="1">
      <c r="A349">
        <v>1319477</v>
      </c>
      <c r="B349">
        <v>1201030104</v>
      </c>
      <c r="C349" t="s">
        <v>699</v>
      </c>
      <c r="D349" t="s">
        <v>88</v>
      </c>
      <c r="E349" t="s">
        <v>1317</v>
      </c>
      <c r="F349" t="s">
        <v>661</v>
      </c>
      <c r="G349" t="s">
        <v>352</v>
      </c>
      <c r="H349" t="s">
        <v>352</v>
      </c>
      <c r="I349" t="s">
        <v>1351</v>
      </c>
      <c r="K349" t="s">
        <v>340</v>
      </c>
      <c r="L349" s="145">
        <v>45603.642164351855</v>
      </c>
      <c r="M349" t="s">
        <v>1321</v>
      </c>
    </row>
    <row r="350" spans="1:13" hidden="1">
      <c r="A350">
        <v>1319479</v>
      </c>
      <c r="B350">
        <v>1201030105</v>
      </c>
      <c r="C350" t="s">
        <v>701</v>
      </c>
      <c r="D350" t="s">
        <v>88</v>
      </c>
      <c r="E350" t="s">
        <v>1317</v>
      </c>
      <c r="F350" t="s">
        <v>661</v>
      </c>
      <c r="G350" t="s">
        <v>352</v>
      </c>
      <c r="H350" t="s">
        <v>1491</v>
      </c>
      <c r="I350" t="s">
        <v>1491</v>
      </c>
      <c r="K350" t="s">
        <v>340</v>
      </c>
      <c r="L350" s="145">
        <v>45603.642164351855</v>
      </c>
      <c r="M350" t="s">
        <v>1321</v>
      </c>
    </row>
    <row r="351" spans="1:13" hidden="1">
      <c r="A351">
        <v>1319481</v>
      </c>
      <c r="B351">
        <v>1201030106</v>
      </c>
      <c r="C351" t="s">
        <v>703</v>
      </c>
      <c r="D351" t="s">
        <v>88</v>
      </c>
      <c r="E351" t="s">
        <v>1317</v>
      </c>
      <c r="F351" t="s">
        <v>661</v>
      </c>
      <c r="G351" t="s">
        <v>352</v>
      </c>
      <c r="H351" t="s">
        <v>352</v>
      </c>
      <c r="I351" t="s">
        <v>352</v>
      </c>
      <c r="K351" t="s">
        <v>340</v>
      </c>
      <c r="L351" s="145">
        <v>45603.642164351855</v>
      </c>
      <c r="M351" t="s">
        <v>1321</v>
      </c>
    </row>
    <row r="352" spans="1:13" hidden="1">
      <c r="A352">
        <v>1319483</v>
      </c>
      <c r="B352">
        <v>1201030107</v>
      </c>
      <c r="C352" t="s">
        <v>704</v>
      </c>
      <c r="D352" t="s">
        <v>88</v>
      </c>
      <c r="E352" t="s">
        <v>1317</v>
      </c>
      <c r="F352" t="s">
        <v>661</v>
      </c>
      <c r="G352" t="s">
        <v>352</v>
      </c>
      <c r="H352" t="s">
        <v>1492</v>
      </c>
      <c r="I352" t="s">
        <v>1491</v>
      </c>
      <c r="K352" t="s">
        <v>340</v>
      </c>
      <c r="L352" s="145">
        <v>45603.642164351855</v>
      </c>
      <c r="M352" t="s">
        <v>1321</v>
      </c>
    </row>
    <row r="353" spans="1:13" hidden="1">
      <c r="A353">
        <v>1319485</v>
      </c>
      <c r="B353">
        <v>1201030108</v>
      </c>
      <c r="C353" t="s">
        <v>706</v>
      </c>
      <c r="D353" t="s">
        <v>88</v>
      </c>
      <c r="E353" t="s">
        <v>1317</v>
      </c>
      <c r="F353" t="s">
        <v>661</v>
      </c>
      <c r="G353" t="s">
        <v>352</v>
      </c>
      <c r="H353" t="s">
        <v>352</v>
      </c>
      <c r="I353" t="s">
        <v>1493</v>
      </c>
      <c r="K353" t="s">
        <v>340</v>
      </c>
      <c r="L353" s="145">
        <v>45603.642164351855</v>
      </c>
      <c r="M353" t="s">
        <v>1321</v>
      </c>
    </row>
    <row r="354" spans="1:13" hidden="1">
      <c r="A354">
        <v>1319487</v>
      </c>
      <c r="B354">
        <v>1201030109</v>
      </c>
      <c r="C354" t="s">
        <v>709</v>
      </c>
      <c r="D354" t="s">
        <v>88</v>
      </c>
      <c r="E354" t="s">
        <v>1317</v>
      </c>
      <c r="F354" t="s">
        <v>661</v>
      </c>
      <c r="G354" t="s">
        <v>352</v>
      </c>
      <c r="H354" t="s">
        <v>853</v>
      </c>
      <c r="I354" t="s">
        <v>691</v>
      </c>
      <c r="K354" t="s">
        <v>340</v>
      </c>
      <c r="L354" s="145">
        <v>45603.642164351855</v>
      </c>
      <c r="M354" t="s">
        <v>1321</v>
      </c>
    </row>
    <row r="355" spans="1:13" hidden="1">
      <c r="A355">
        <v>1319489</v>
      </c>
      <c r="B355">
        <v>1202010101</v>
      </c>
      <c r="C355" t="s">
        <v>711</v>
      </c>
      <c r="D355" t="s">
        <v>89</v>
      </c>
      <c r="E355" t="s">
        <v>1317</v>
      </c>
      <c r="F355" t="s">
        <v>661</v>
      </c>
      <c r="G355" t="s">
        <v>352</v>
      </c>
      <c r="H355" t="s">
        <v>352</v>
      </c>
      <c r="I355" t="s">
        <v>782</v>
      </c>
      <c r="K355" t="s">
        <v>340</v>
      </c>
      <c r="L355" s="145">
        <v>45603.642164351855</v>
      </c>
      <c r="M355" t="s">
        <v>1321</v>
      </c>
    </row>
    <row r="356" spans="1:13" hidden="1">
      <c r="A356">
        <v>1319491</v>
      </c>
      <c r="B356">
        <v>1202010102</v>
      </c>
      <c r="C356" t="s">
        <v>713</v>
      </c>
      <c r="D356" t="s">
        <v>89</v>
      </c>
      <c r="E356" t="s">
        <v>1317</v>
      </c>
      <c r="F356" t="s">
        <v>661</v>
      </c>
      <c r="G356" t="s">
        <v>352</v>
      </c>
      <c r="H356" t="s">
        <v>1494</v>
      </c>
      <c r="I356" t="s">
        <v>1495</v>
      </c>
      <c r="K356" t="s">
        <v>340</v>
      </c>
      <c r="L356" s="145">
        <v>45603.642164351855</v>
      </c>
      <c r="M356" t="s">
        <v>1321</v>
      </c>
    </row>
    <row r="357" spans="1:13" hidden="1">
      <c r="A357">
        <v>1319493</v>
      </c>
      <c r="B357">
        <v>1202010103</v>
      </c>
      <c r="C357" t="s">
        <v>714</v>
      </c>
      <c r="D357" t="s">
        <v>89</v>
      </c>
      <c r="E357" t="s">
        <v>1317</v>
      </c>
      <c r="F357" t="s">
        <v>661</v>
      </c>
      <c r="G357" t="s">
        <v>352</v>
      </c>
      <c r="H357" t="s">
        <v>1496</v>
      </c>
      <c r="I357" t="s">
        <v>1497</v>
      </c>
      <c r="K357" t="s">
        <v>340</v>
      </c>
      <c r="L357" s="145">
        <v>45603.642164351855</v>
      </c>
      <c r="M357" t="s">
        <v>1321</v>
      </c>
    </row>
    <row r="358" spans="1:13" hidden="1">
      <c r="A358">
        <v>1319495</v>
      </c>
      <c r="B358">
        <v>1202010104</v>
      </c>
      <c r="C358" t="s">
        <v>716</v>
      </c>
      <c r="D358" t="s">
        <v>89</v>
      </c>
      <c r="E358" t="s">
        <v>1317</v>
      </c>
      <c r="F358" t="s">
        <v>661</v>
      </c>
      <c r="G358" t="s">
        <v>352</v>
      </c>
      <c r="H358" t="s">
        <v>1498</v>
      </c>
      <c r="I358" t="s">
        <v>1076</v>
      </c>
      <c r="K358" t="s">
        <v>340</v>
      </c>
      <c r="L358" s="145">
        <v>45603.642164351855</v>
      </c>
      <c r="M358" t="s">
        <v>1321</v>
      </c>
    </row>
    <row r="359" spans="1:13" hidden="1">
      <c r="A359">
        <v>1319497</v>
      </c>
      <c r="B359">
        <v>1202010105</v>
      </c>
      <c r="C359" t="s">
        <v>717</v>
      </c>
      <c r="D359" t="s">
        <v>89</v>
      </c>
      <c r="E359" t="s">
        <v>1317</v>
      </c>
      <c r="F359" t="s">
        <v>661</v>
      </c>
      <c r="G359" t="s">
        <v>352</v>
      </c>
      <c r="H359" t="s">
        <v>352</v>
      </c>
      <c r="I359" t="s">
        <v>1276</v>
      </c>
      <c r="K359" t="s">
        <v>340</v>
      </c>
      <c r="L359" s="145">
        <v>45603.642164351855</v>
      </c>
      <c r="M359" t="s">
        <v>1321</v>
      </c>
    </row>
    <row r="360" spans="1:13" hidden="1">
      <c r="A360">
        <v>1319499</v>
      </c>
      <c r="B360">
        <v>1202020101</v>
      </c>
      <c r="C360" t="s">
        <v>719</v>
      </c>
      <c r="D360" t="s">
        <v>91</v>
      </c>
      <c r="E360" t="s">
        <v>1317</v>
      </c>
      <c r="F360" t="s">
        <v>661</v>
      </c>
      <c r="G360" t="s">
        <v>352</v>
      </c>
      <c r="H360" t="s">
        <v>1350</v>
      </c>
      <c r="I360" t="s">
        <v>1499</v>
      </c>
      <c r="K360" t="s">
        <v>340</v>
      </c>
      <c r="L360" s="145">
        <v>45603.642164351855</v>
      </c>
      <c r="M360" t="s">
        <v>1321</v>
      </c>
    </row>
    <row r="361" spans="1:13" hidden="1">
      <c r="A361">
        <v>1319501</v>
      </c>
      <c r="B361">
        <v>1202020102</v>
      </c>
      <c r="C361" t="s">
        <v>722</v>
      </c>
      <c r="D361" t="s">
        <v>91</v>
      </c>
      <c r="E361" t="s">
        <v>1317</v>
      </c>
      <c r="F361" t="s">
        <v>661</v>
      </c>
      <c r="G361" t="s">
        <v>352</v>
      </c>
      <c r="H361" t="s">
        <v>1500</v>
      </c>
      <c r="I361" t="s">
        <v>376</v>
      </c>
      <c r="K361" t="s">
        <v>340</v>
      </c>
      <c r="L361" s="145">
        <v>45603.642164351855</v>
      </c>
      <c r="M361" t="s">
        <v>1321</v>
      </c>
    </row>
    <row r="362" spans="1:13" hidden="1">
      <c r="A362">
        <v>1319503</v>
      </c>
      <c r="B362">
        <v>1202020103</v>
      </c>
      <c r="C362" t="s">
        <v>725</v>
      </c>
      <c r="D362" t="s">
        <v>91</v>
      </c>
      <c r="E362" t="s">
        <v>1317</v>
      </c>
      <c r="F362" t="s">
        <v>661</v>
      </c>
      <c r="G362" t="s">
        <v>352</v>
      </c>
      <c r="H362" t="s">
        <v>1501</v>
      </c>
      <c r="I362" t="s">
        <v>1502</v>
      </c>
      <c r="K362" t="s">
        <v>340</v>
      </c>
      <c r="L362" s="145">
        <v>45603.642164351855</v>
      </c>
      <c r="M362" t="s">
        <v>1321</v>
      </c>
    </row>
    <row r="363" spans="1:13" hidden="1">
      <c r="A363">
        <v>1319505</v>
      </c>
      <c r="B363">
        <v>1202020104</v>
      </c>
      <c r="C363" t="s">
        <v>727</v>
      </c>
      <c r="D363" t="s">
        <v>91</v>
      </c>
      <c r="E363" t="s">
        <v>1317</v>
      </c>
      <c r="F363" t="s">
        <v>661</v>
      </c>
      <c r="G363" t="s">
        <v>352</v>
      </c>
      <c r="H363" t="s">
        <v>1503</v>
      </c>
      <c r="I363" t="s">
        <v>1504</v>
      </c>
      <c r="K363" t="s">
        <v>340</v>
      </c>
      <c r="L363" s="145">
        <v>45603.642164351855</v>
      </c>
      <c r="M363" t="s">
        <v>1321</v>
      </c>
    </row>
    <row r="364" spans="1:13" hidden="1">
      <c r="A364">
        <v>1319507</v>
      </c>
      <c r="B364">
        <v>1202020105</v>
      </c>
      <c r="C364" t="s">
        <v>730</v>
      </c>
      <c r="D364" t="s">
        <v>91</v>
      </c>
      <c r="E364" t="s">
        <v>1317</v>
      </c>
      <c r="F364" t="s">
        <v>661</v>
      </c>
      <c r="G364" t="s">
        <v>352</v>
      </c>
      <c r="H364" t="s">
        <v>352</v>
      </c>
      <c r="I364" t="s">
        <v>910</v>
      </c>
      <c r="K364" t="s">
        <v>340</v>
      </c>
      <c r="L364" s="145">
        <v>45603.642164351855</v>
      </c>
      <c r="M364" t="s">
        <v>1321</v>
      </c>
    </row>
    <row r="365" spans="1:13" hidden="1">
      <c r="A365">
        <v>1319509</v>
      </c>
      <c r="B365">
        <v>1202020106</v>
      </c>
      <c r="C365" t="s">
        <v>733</v>
      </c>
      <c r="D365" t="s">
        <v>91</v>
      </c>
      <c r="E365" t="s">
        <v>1317</v>
      </c>
      <c r="F365" t="s">
        <v>661</v>
      </c>
      <c r="G365" t="s">
        <v>352</v>
      </c>
      <c r="H365" t="s">
        <v>352</v>
      </c>
      <c r="I365" t="s">
        <v>352</v>
      </c>
      <c r="K365" t="s">
        <v>340</v>
      </c>
      <c r="L365" s="145">
        <v>45603.642164351855</v>
      </c>
      <c r="M365" t="s">
        <v>1321</v>
      </c>
    </row>
    <row r="366" spans="1:13" hidden="1">
      <c r="A366">
        <v>1319511</v>
      </c>
      <c r="B366">
        <v>1203010101</v>
      </c>
      <c r="C366" t="s">
        <v>735</v>
      </c>
      <c r="D366" t="s">
        <v>253</v>
      </c>
      <c r="E366" t="s">
        <v>1317</v>
      </c>
      <c r="F366" t="s">
        <v>661</v>
      </c>
      <c r="G366" t="s">
        <v>352</v>
      </c>
      <c r="H366" t="s">
        <v>352</v>
      </c>
      <c r="I366" t="s">
        <v>352</v>
      </c>
      <c r="K366" t="s">
        <v>340</v>
      </c>
      <c r="L366" s="145">
        <v>45603.642164351855</v>
      </c>
      <c r="M366" t="s">
        <v>1321</v>
      </c>
    </row>
    <row r="367" spans="1:13" hidden="1">
      <c r="A367">
        <v>1319513</v>
      </c>
      <c r="B367">
        <v>1204010101</v>
      </c>
      <c r="C367" t="s">
        <v>737</v>
      </c>
      <c r="D367" t="s">
        <v>95</v>
      </c>
      <c r="E367" t="s">
        <v>1317</v>
      </c>
      <c r="F367" t="s">
        <v>661</v>
      </c>
      <c r="G367" t="s">
        <v>352</v>
      </c>
      <c r="H367" t="s">
        <v>352</v>
      </c>
      <c r="I367" t="s">
        <v>352</v>
      </c>
      <c r="K367" t="s">
        <v>340</v>
      </c>
      <c r="L367" s="145">
        <v>45603.642164351855</v>
      </c>
      <c r="M367" t="s">
        <v>1321</v>
      </c>
    </row>
    <row r="368" spans="1:13" hidden="1">
      <c r="A368">
        <v>1319515</v>
      </c>
      <c r="B368">
        <v>1205010101</v>
      </c>
      <c r="C368" t="s">
        <v>738</v>
      </c>
      <c r="D368" t="s">
        <v>97</v>
      </c>
      <c r="E368" t="s">
        <v>1317</v>
      </c>
      <c r="F368" t="s">
        <v>661</v>
      </c>
      <c r="G368" t="s">
        <v>352</v>
      </c>
      <c r="H368" t="s">
        <v>352</v>
      </c>
      <c r="I368" t="s">
        <v>352</v>
      </c>
      <c r="K368" t="s">
        <v>340</v>
      </c>
      <c r="L368" s="145">
        <v>45603.642164351855</v>
      </c>
      <c r="M368" t="s">
        <v>1321</v>
      </c>
    </row>
  </sheetData>
  <autoFilter ref="A1:M368">
    <filterColumn colId="6">
      <colorFilter dxfId="0"/>
    </filterColumn>
  </autoFilter>
  <sortState ref="A2:M368">
    <sortCondition ref="B2:B36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1"/>
  <sheetViews>
    <sheetView topLeftCell="A458" workbookViewId="0">
      <selection activeCell="K461" sqref="K461"/>
    </sheetView>
  </sheetViews>
  <sheetFormatPr baseColWidth="10" defaultRowHeight="15"/>
  <cols>
    <col min="3" max="3" width="32.85546875" customWidth="1"/>
  </cols>
  <sheetData>
    <row r="1" spans="1:13">
      <c r="A1" t="s">
        <v>282</v>
      </c>
      <c r="B1" t="s">
        <v>199</v>
      </c>
      <c r="C1" t="s">
        <v>294</v>
      </c>
      <c r="D1" t="s">
        <v>79</v>
      </c>
      <c r="E1" t="s">
        <v>283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287</v>
      </c>
      <c r="M1" t="s">
        <v>288</v>
      </c>
    </row>
    <row r="2" spans="1:13">
      <c r="A2">
        <v>1323417</v>
      </c>
      <c r="B2">
        <v>101010101</v>
      </c>
      <c r="C2" t="s">
        <v>301</v>
      </c>
      <c r="D2" t="s">
        <v>201</v>
      </c>
      <c r="E2" t="s">
        <v>1694</v>
      </c>
      <c r="F2" t="s">
        <v>303</v>
      </c>
      <c r="G2" t="s">
        <v>1695</v>
      </c>
      <c r="H2" t="s">
        <v>1696</v>
      </c>
      <c r="I2" t="s">
        <v>1697</v>
      </c>
      <c r="K2" t="s">
        <v>340</v>
      </c>
      <c r="L2" s="145">
        <v>45604.427569444444</v>
      </c>
      <c r="M2" t="s">
        <v>1321</v>
      </c>
    </row>
    <row r="3" spans="1:13">
      <c r="A3">
        <v>1324375</v>
      </c>
      <c r="B3">
        <v>101010102</v>
      </c>
      <c r="C3" t="s">
        <v>1316</v>
      </c>
      <c r="D3" t="s">
        <v>201</v>
      </c>
      <c r="E3" t="s">
        <v>1694</v>
      </c>
      <c r="F3" t="s">
        <v>661</v>
      </c>
      <c r="G3" t="s">
        <v>2152</v>
      </c>
      <c r="H3" t="s">
        <v>2153</v>
      </c>
      <c r="I3" t="s">
        <v>2154</v>
      </c>
      <c r="K3" t="s">
        <v>340</v>
      </c>
      <c r="L3" s="145">
        <v>45604.427569444444</v>
      </c>
      <c r="M3" t="s">
        <v>1321</v>
      </c>
    </row>
    <row r="4" spans="1:13">
      <c r="A4">
        <v>1323419</v>
      </c>
      <c r="B4">
        <v>101010201</v>
      </c>
      <c r="C4" t="s">
        <v>308</v>
      </c>
      <c r="D4" t="s">
        <v>202</v>
      </c>
      <c r="E4" t="s">
        <v>1694</v>
      </c>
      <c r="F4" t="s">
        <v>303</v>
      </c>
      <c r="G4" s="335" t="s">
        <v>1698</v>
      </c>
      <c r="H4" t="s">
        <v>1699</v>
      </c>
      <c r="I4" t="s">
        <v>1700</v>
      </c>
      <c r="K4" t="s">
        <v>312</v>
      </c>
      <c r="L4" s="145">
        <v>45604.427569444444</v>
      </c>
      <c r="M4" t="s">
        <v>1321</v>
      </c>
    </row>
    <row r="5" spans="1:13">
      <c r="A5">
        <v>1323421</v>
      </c>
      <c r="B5">
        <v>101010202</v>
      </c>
      <c r="C5" t="s">
        <v>313</v>
      </c>
      <c r="D5" t="s">
        <v>202</v>
      </c>
      <c r="E5" t="s">
        <v>1694</v>
      </c>
      <c r="F5" t="s">
        <v>303</v>
      </c>
      <c r="G5" s="335" t="s">
        <v>1701</v>
      </c>
      <c r="H5" t="s">
        <v>1702</v>
      </c>
      <c r="I5" t="s">
        <v>1703</v>
      </c>
      <c r="K5" t="s">
        <v>345</v>
      </c>
      <c r="L5" s="145">
        <v>45604.427569444444</v>
      </c>
      <c r="M5" t="s">
        <v>1321</v>
      </c>
    </row>
    <row r="6" spans="1:13">
      <c r="A6">
        <v>1323691</v>
      </c>
      <c r="B6">
        <v>101010203</v>
      </c>
      <c r="C6" t="s">
        <v>742</v>
      </c>
      <c r="D6" t="s">
        <v>202</v>
      </c>
      <c r="E6" t="s">
        <v>1694</v>
      </c>
      <c r="F6" t="s">
        <v>661</v>
      </c>
      <c r="G6" t="s">
        <v>352</v>
      </c>
      <c r="H6" t="s">
        <v>1895</v>
      </c>
      <c r="I6" t="s">
        <v>1896</v>
      </c>
      <c r="K6" t="s">
        <v>340</v>
      </c>
      <c r="L6" s="145">
        <v>45604.427569444444</v>
      </c>
      <c r="M6" t="s">
        <v>1321</v>
      </c>
    </row>
    <row r="7" spans="1:13">
      <c r="A7">
        <v>1323693</v>
      </c>
      <c r="B7">
        <v>101010301</v>
      </c>
      <c r="C7" t="s">
        <v>744</v>
      </c>
      <c r="D7" t="s">
        <v>203</v>
      </c>
      <c r="E7" t="s">
        <v>1694</v>
      </c>
      <c r="F7" t="s">
        <v>661</v>
      </c>
      <c r="G7" t="s">
        <v>352</v>
      </c>
      <c r="H7" t="s">
        <v>352</v>
      </c>
      <c r="I7" t="s">
        <v>1848</v>
      </c>
      <c r="K7" t="s">
        <v>340</v>
      </c>
      <c r="L7" s="145">
        <v>45604.427569444444</v>
      </c>
      <c r="M7" t="s">
        <v>1321</v>
      </c>
    </row>
    <row r="8" spans="1:13">
      <c r="A8">
        <v>1323695</v>
      </c>
      <c r="B8">
        <v>101010302</v>
      </c>
      <c r="C8" t="s">
        <v>746</v>
      </c>
      <c r="D8" t="s">
        <v>203</v>
      </c>
      <c r="E8" t="s">
        <v>1694</v>
      </c>
      <c r="F8" t="s">
        <v>661</v>
      </c>
      <c r="G8" t="s">
        <v>352</v>
      </c>
      <c r="H8" t="s">
        <v>1897</v>
      </c>
      <c r="I8" t="s">
        <v>1898</v>
      </c>
      <c r="K8" t="s">
        <v>340</v>
      </c>
      <c r="L8" s="145">
        <v>45604.427569444444</v>
      </c>
      <c r="M8" t="s">
        <v>1321</v>
      </c>
    </row>
    <row r="9" spans="1:13">
      <c r="A9">
        <v>1323423</v>
      </c>
      <c r="B9">
        <v>101010401</v>
      </c>
      <c r="C9" t="s">
        <v>318</v>
      </c>
      <c r="D9" t="s">
        <v>204</v>
      </c>
      <c r="E9" t="s">
        <v>1694</v>
      </c>
      <c r="F9" t="s">
        <v>319</v>
      </c>
      <c r="G9" t="s">
        <v>1704</v>
      </c>
      <c r="H9" t="s">
        <v>1705</v>
      </c>
      <c r="I9" t="s">
        <v>1143</v>
      </c>
      <c r="K9" t="s">
        <v>340</v>
      </c>
      <c r="L9" s="145">
        <v>45604.427569444444</v>
      </c>
      <c r="M9" t="s">
        <v>1321</v>
      </c>
    </row>
    <row r="10" spans="1:13">
      <c r="A10">
        <v>1323697</v>
      </c>
      <c r="B10">
        <v>101010501</v>
      </c>
      <c r="C10" t="s">
        <v>748</v>
      </c>
      <c r="D10" t="s">
        <v>205</v>
      </c>
      <c r="E10" t="s">
        <v>1694</v>
      </c>
      <c r="F10" t="s">
        <v>661</v>
      </c>
      <c r="G10" t="s">
        <v>1485</v>
      </c>
      <c r="H10" t="s">
        <v>1485</v>
      </c>
      <c r="I10" t="s">
        <v>1899</v>
      </c>
      <c r="K10" t="s">
        <v>340</v>
      </c>
      <c r="L10" s="145">
        <v>45604.427569444444</v>
      </c>
      <c r="M10" t="s">
        <v>1321</v>
      </c>
    </row>
    <row r="11" spans="1:13">
      <c r="A11">
        <v>1323699</v>
      </c>
      <c r="B11">
        <v>101010502</v>
      </c>
      <c r="C11" t="s">
        <v>750</v>
      </c>
      <c r="D11" t="s">
        <v>205</v>
      </c>
      <c r="E11" t="s">
        <v>1694</v>
      </c>
      <c r="F11" t="s">
        <v>661</v>
      </c>
      <c r="G11" t="s">
        <v>1883</v>
      </c>
      <c r="H11" t="s">
        <v>1900</v>
      </c>
      <c r="I11" t="s">
        <v>1901</v>
      </c>
      <c r="K11" t="s">
        <v>340</v>
      </c>
      <c r="L11" s="145">
        <v>45604.427569444444</v>
      </c>
      <c r="M11" t="s">
        <v>1321</v>
      </c>
    </row>
    <row r="12" spans="1:13">
      <c r="A12">
        <v>1323425</v>
      </c>
      <c r="B12">
        <v>101010503</v>
      </c>
      <c r="C12" t="s">
        <v>328</v>
      </c>
      <c r="D12" t="s">
        <v>205</v>
      </c>
      <c r="E12" t="s">
        <v>1694</v>
      </c>
      <c r="F12" t="s">
        <v>303</v>
      </c>
      <c r="G12" t="s">
        <v>1706</v>
      </c>
      <c r="H12" t="s">
        <v>1707</v>
      </c>
      <c r="I12" t="s">
        <v>1708</v>
      </c>
      <c r="K12" t="s">
        <v>340</v>
      </c>
      <c r="L12" s="145">
        <v>45604.427569444444</v>
      </c>
      <c r="M12" t="s">
        <v>1321</v>
      </c>
    </row>
    <row r="13" spans="1:13">
      <c r="A13">
        <v>1323427</v>
      </c>
      <c r="B13">
        <v>101010504</v>
      </c>
      <c r="C13" t="s">
        <v>332</v>
      </c>
      <c r="D13" t="s">
        <v>205</v>
      </c>
      <c r="E13" t="s">
        <v>1694</v>
      </c>
      <c r="F13" t="s">
        <v>303</v>
      </c>
      <c r="G13" s="335" t="s">
        <v>1709</v>
      </c>
      <c r="H13" t="s">
        <v>1710</v>
      </c>
      <c r="I13" t="s">
        <v>1711</v>
      </c>
      <c r="K13" t="s">
        <v>317</v>
      </c>
      <c r="L13" s="145">
        <v>45604.427569444444</v>
      </c>
      <c r="M13" t="s">
        <v>1321</v>
      </c>
    </row>
    <row r="14" spans="1:13">
      <c r="A14">
        <v>1323429</v>
      </c>
      <c r="B14">
        <v>101010505</v>
      </c>
      <c r="C14" t="s">
        <v>336</v>
      </c>
      <c r="D14" t="s">
        <v>205</v>
      </c>
      <c r="E14" t="s">
        <v>1694</v>
      </c>
      <c r="F14" t="s">
        <v>319</v>
      </c>
      <c r="G14" t="s">
        <v>1712</v>
      </c>
      <c r="H14" t="s">
        <v>965</v>
      </c>
      <c r="I14" t="s">
        <v>1713</v>
      </c>
      <c r="K14" t="s">
        <v>317</v>
      </c>
      <c r="L14" s="145">
        <v>45604.427569444444</v>
      </c>
      <c r="M14" t="s">
        <v>1321</v>
      </c>
    </row>
    <row r="15" spans="1:13">
      <c r="A15">
        <v>1323431</v>
      </c>
      <c r="B15">
        <v>101010506</v>
      </c>
      <c r="C15" t="s">
        <v>341</v>
      </c>
      <c r="D15" t="s">
        <v>205</v>
      </c>
      <c r="E15" t="s">
        <v>1694</v>
      </c>
      <c r="F15" t="s">
        <v>319</v>
      </c>
      <c r="G15" t="s">
        <v>1714</v>
      </c>
      <c r="H15" t="s">
        <v>1715</v>
      </c>
      <c r="I15" t="s">
        <v>1716</v>
      </c>
      <c r="K15" t="s">
        <v>340</v>
      </c>
      <c r="L15" s="145">
        <v>45604.427569444444</v>
      </c>
      <c r="M15" t="s">
        <v>1321</v>
      </c>
    </row>
    <row r="16" spans="1:13">
      <c r="A16">
        <v>1323433</v>
      </c>
      <c r="B16">
        <v>101010507</v>
      </c>
      <c r="C16" t="s">
        <v>346</v>
      </c>
      <c r="D16" t="s">
        <v>205</v>
      </c>
      <c r="E16" t="s">
        <v>1694</v>
      </c>
      <c r="F16" t="s">
        <v>319</v>
      </c>
      <c r="G16" s="335" t="s">
        <v>1717</v>
      </c>
      <c r="H16" t="s">
        <v>1718</v>
      </c>
      <c r="I16" t="s">
        <v>1719</v>
      </c>
      <c r="K16" t="s">
        <v>317</v>
      </c>
      <c r="L16" s="145">
        <v>45604.427569444444</v>
      </c>
      <c r="M16" t="s">
        <v>1321</v>
      </c>
    </row>
    <row r="17" spans="1:13">
      <c r="A17">
        <v>1323435</v>
      </c>
      <c r="B17">
        <v>101020101</v>
      </c>
      <c r="C17" t="s">
        <v>350</v>
      </c>
      <c r="D17" t="s">
        <v>206</v>
      </c>
      <c r="E17" t="s">
        <v>1694</v>
      </c>
      <c r="F17" t="s">
        <v>351</v>
      </c>
      <c r="G17" t="s">
        <v>1720</v>
      </c>
      <c r="H17" t="s">
        <v>1721</v>
      </c>
      <c r="I17" t="s">
        <v>1722</v>
      </c>
      <c r="K17" t="s">
        <v>340</v>
      </c>
      <c r="L17" s="145">
        <v>45604.427569444444</v>
      </c>
      <c r="M17" t="s">
        <v>1321</v>
      </c>
    </row>
    <row r="18" spans="1:13">
      <c r="A18">
        <v>1323437</v>
      </c>
      <c r="B18">
        <v>101020102</v>
      </c>
      <c r="C18" t="s">
        <v>353</v>
      </c>
      <c r="D18" t="s">
        <v>206</v>
      </c>
      <c r="E18" t="s">
        <v>1694</v>
      </c>
      <c r="F18" t="s">
        <v>351</v>
      </c>
      <c r="G18" t="s">
        <v>1723</v>
      </c>
      <c r="H18" t="s">
        <v>1723</v>
      </c>
      <c r="I18" t="s">
        <v>1724</v>
      </c>
      <c r="K18" t="s">
        <v>340</v>
      </c>
      <c r="L18" s="145">
        <v>45604.427569444444</v>
      </c>
      <c r="M18" t="s">
        <v>1321</v>
      </c>
    </row>
    <row r="19" spans="1:13">
      <c r="A19">
        <v>1323439</v>
      </c>
      <c r="B19">
        <v>101020103</v>
      </c>
      <c r="C19" t="s">
        <v>354</v>
      </c>
      <c r="D19" t="s">
        <v>206</v>
      </c>
      <c r="E19" t="s">
        <v>1694</v>
      </c>
      <c r="F19" t="s">
        <v>351</v>
      </c>
      <c r="G19" t="s">
        <v>1725</v>
      </c>
      <c r="H19" t="s">
        <v>1726</v>
      </c>
      <c r="I19" t="s">
        <v>1727</v>
      </c>
      <c r="K19" t="s">
        <v>340</v>
      </c>
      <c r="L19" s="145">
        <v>45604.427569444444</v>
      </c>
      <c r="M19" t="s">
        <v>1321</v>
      </c>
    </row>
    <row r="20" spans="1:13">
      <c r="A20">
        <v>1323441</v>
      </c>
      <c r="B20">
        <v>101020201</v>
      </c>
      <c r="C20" t="s">
        <v>358</v>
      </c>
      <c r="D20" t="s">
        <v>207</v>
      </c>
      <c r="E20" t="s">
        <v>1694</v>
      </c>
      <c r="F20" t="s">
        <v>351</v>
      </c>
      <c r="G20" t="s">
        <v>1721</v>
      </c>
      <c r="H20" t="s">
        <v>1721</v>
      </c>
      <c r="I20" t="s">
        <v>1728</v>
      </c>
      <c r="K20" t="s">
        <v>340</v>
      </c>
      <c r="L20" s="145">
        <v>45604.427569444444</v>
      </c>
      <c r="M20" t="s">
        <v>1321</v>
      </c>
    </row>
    <row r="21" spans="1:13">
      <c r="A21">
        <v>1323443</v>
      </c>
      <c r="B21">
        <v>101020202</v>
      </c>
      <c r="C21" t="s">
        <v>360</v>
      </c>
      <c r="D21" t="s">
        <v>207</v>
      </c>
      <c r="E21" t="s">
        <v>1694</v>
      </c>
      <c r="F21" t="s">
        <v>351</v>
      </c>
      <c r="G21" t="s">
        <v>1729</v>
      </c>
      <c r="H21" t="s">
        <v>1730</v>
      </c>
      <c r="I21" t="s">
        <v>904</v>
      </c>
      <c r="K21" t="s">
        <v>317</v>
      </c>
      <c r="L21" s="145">
        <v>45604.427569444444</v>
      </c>
      <c r="M21" t="s">
        <v>1321</v>
      </c>
    </row>
    <row r="22" spans="1:13">
      <c r="A22">
        <v>1323445</v>
      </c>
      <c r="B22">
        <v>101020301</v>
      </c>
      <c r="C22" t="s">
        <v>364</v>
      </c>
      <c r="D22" t="s">
        <v>208</v>
      </c>
      <c r="E22" t="s">
        <v>1694</v>
      </c>
      <c r="F22" t="s">
        <v>351</v>
      </c>
      <c r="G22" t="s">
        <v>352</v>
      </c>
      <c r="H22" t="s">
        <v>352</v>
      </c>
      <c r="I22" t="s">
        <v>1731</v>
      </c>
      <c r="K22" t="s">
        <v>340</v>
      </c>
      <c r="L22" s="145">
        <v>45604.427569444444</v>
      </c>
      <c r="M22" t="s">
        <v>1321</v>
      </c>
    </row>
    <row r="23" spans="1:13">
      <c r="A23">
        <v>1323447</v>
      </c>
      <c r="B23">
        <v>101020302</v>
      </c>
      <c r="C23" t="s">
        <v>367</v>
      </c>
      <c r="D23" t="s">
        <v>208</v>
      </c>
      <c r="E23" t="s">
        <v>1694</v>
      </c>
      <c r="F23" t="s">
        <v>351</v>
      </c>
      <c r="G23" t="s">
        <v>352</v>
      </c>
      <c r="H23" t="s">
        <v>352</v>
      </c>
      <c r="I23" t="s">
        <v>352</v>
      </c>
      <c r="K23" t="s">
        <v>340</v>
      </c>
      <c r="L23" s="145">
        <v>45604.427569444444</v>
      </c>
      <c r="M23" t="s">
        <v>1321</v>
      </c>
    </row>
    <row r="24" spans="1:13">
      <c r="A24">
        <v>1323449</v>
      </c>
      <c r="B24">
        <v>101020303</v>
      </c>
      <c r="C24" t="s">
        <v>370</v>
      </c>
      <c r="D24" t="s">
        <v>208</v>
      </c>
      <c r="E24" t="s">
        <v>1694</v>
      </c>
      <c r="F24" t="s">
        <v>351</v>
      </c>
      <c r="G24" t="s">
        <v>1732</v>
      </c>
      <c r="H24" t="s">
        <v>405</v>
      </c>
      <c r="I24" t="s">
        <v>1733</v>
      </c>
      <c r="K24" t="s">
        <v>317</v>
      </c>
      <c r="L24" s="145">
        <v>45604.427569444444</v>
      </c>
      <c r="M24" t="s">
        <v>1321</v>
      </c>
    </row>
    <row r="25" spans="1:13">
      <c r="A25">
        <v>1323451</v>
      </c>
      <c r="B25">
        <v>101020304</v>
      </c>
      <c r="C25" t="s">
        <v>374</v>
      </c>
      <c r="D25" t="s">
        <v>208</v>
      </c>
      <c r="E25" t="s">
        <v>1694</v>
      </c>
      <c r="F25" t="s">
        <v>351</v>
      </c>
      <c r="G25" t="s">
        <v>352</v>
      </c>
      <c r="H25" t="s">
        <v>352</v>
      </c>
      <c r="I25" t="s">
        <v>352</v>
      </c>
      <c r="K25" t="s">
        <v>340</v>
      </c>
      <c r="L25" s="145">
        <v>45604.427569444444</v>
      </c>
      <c r="M25" t="s">
        <v>1321</v>
      </c>
    </row>
    <row r="26" spans="1:13">
      <c r="A26">
        <v>1323453</v>
      </c>
      <c r="B26">
        <v>101020401</v>
      </c>
      <c r="C26" t="s">
        <v>378</v>
      </c>
      <c r="D26" t="s">
        <v>209</v>
      </c>
      <c r="E26" t="s">
        <v>1694</v>
      </c>
      <c r="F26" t="s">
        <v>351</v>
      </c>
      <c r="G26" t="s">
        <v>1636</v>
      </c>
      <c r="H26" t="s">
        <v>1734</v>
      </c>
      <c r="I26" t="s">
        <v>1735</v>
      </c>
      <c r="K26" t="s">
        <v>340</v>
      </c>
      <c r="L26" s="145">
        <v>45604.427569444444</v>
      </c>
      <c r="M26" t="s">
        <v>1321</v>
      </c>
    </row>
    <row r="27" spans="1:13">
      <c r="A27">
        <v>1323455</v>
      </c>
      <c r="B27">
        <v>101020402</v>
      </c>
      <c r="C27" t="s">
        <v>381</v>
      </c>
      <c r="D27" t="s">
        <v>209</v>
      </c>
      <c r="E27" t="s">
        <v>1694</v>
      </c>
      <c r="F27" t="s">
        <v>303</v>
      </c>
      <c r="G27" t="s">
        <v>352</v>
      </c>
      <c r="H27" t="s">
        <v>352</v>
      </c>
      <c r="I27" t="s">
        <v>1736</v>
      </c>
      <c r="K27" t="s">
        <v>340</v>
      </c>
      <c r="L27" s="145">
        <v>45604.427569444444</v>
      </c>
      <c r="M27" t="s">
        <v>1321</v>
      </c>
    </row>
    <row r="28" spans="1:13">
      <c r="A28">
        <v>1323457</v>
      </c>
      <c r="B28">
        <v>101020403</v>
      </c>
      <c r="C28" t="s">
        <v>382</v>
      </c>
      <c r="D28" t="s">
        <v>209</v>
      </c>
      <c r="E28" t="s">
        <v>1694</v>
      </c>
      <c r="F28" t="s">
        <v>351</v>
      </c>
      <c r="G28" t="s">
        <v>770</v>
      </c>
      <c r="H28" t="s">
        <v>770</v>
      </c>
      <c r="I28" t="s">
        <v>1667</v>
      </c>
      <c r="K28" t="s">
        <v>340</v>
      </c>
      <c r="L28" s="145">
        <v>45604.427569444444</v>
      </c>
      <c r="M28" t="s">
        <v>1321</v>
      </c>
    </row>
    <row r="29" spans="1:13">
      <c r="A29">
        <v>1323459</v>
      </c>
      <c r="B29">
        <v>101020404</v>
      </c>
      <c r="C29" t="s">
        <v>386</v>
      </c>
      <c r="D29" t="s">
        <v>209</v>
      </c>
      <c r="E29" t="s">
        <v>1694</v>
      </c>
      <c r="F29" t="s">
        <v>351</v>
      </c>
      <c r="G29" t="s">
        <v>1737</v>
      </c>
      <c r="H29" t="s">
        <v>1738</v>
      </c>
      <c r="I29" t="s">
        <v>352</v>
      </c>
      <c r="K29" t="s">
        <v>317</v>
      </c>
      <c r="L29" s="145">
        <v>45604.427569444444</v>
      </c>
      <c r="M29" t="s">
        <v>1321</v>
      </c>
    </row>
    <row r="30" spans="1:13">
      <c r="A30">
        <v>1323701</v>
      </c>
      <c r="B30">
        <v>101020501</v>
      </c>
      <c r="C30" t="s">
        <v>752</v>
      </c>
      <c r="D30" t="s">
        <v>210</v>
      </c>
      <c r="E30" t="s">
        <v>1694</v>
      </c>
      <c r="F30" t="s">
        <v>661</v>
      </c>
      <c r="G30" t="s">
        <v>352</v>
      </c>
      <c r="H30" t="s">
        <v>352</v>
      </c>
      <c r="I30" t="s">
        <v>1902</v>
      </c>
      <c r="K30" t="s">
        <v>340</v>
      </c>
      <c r="L30" s="145">
        <v>45604.427569444444</v>
      </c>
      <c r="M30" t="s">
        <v>1321</v>
      </c>
    </row>
    <row r="31" spans="1:13">
      <c r="A31">
        <v>1323703</v>
      </c>
      <c r="B31">
        <v>101020502</v>
      </c>
      <c r="C31" t="s">
        <v>754</v>
      </c>
      <c r="D31" t="s">
        <v>210</v>
      </c>
      <c r="E31" t="s">
        <v>1694</v>
      </c>
      <c r="F31" t="s">
        <v>661</v>
      </c>
      <c r="G31" t="s">
        <v>1352</v>
      </c>
      <c r="H31" t="s">
        <v>1903</v>
      </c>
      <c r="I31" t="s">
        <v>1278</v>
      </c>
      <c r="K31" t="s">
        <v>317</v>
      </c>
      <c r="L31" s="145">
        <v>45604.427569444444</v>
      </c>
      <c r="M31" t="s">
        <v>1321</v>
      </c>
    </row>
    <row r="32" spans="1:13">
      <c r="A32">
        <v>1323705</v>
      </c>
      <c r="B32">
        <v>101020503</v>
      </c>
      <c r="C32" t="s">
        <v>756</v>
      </c>
      <c r="D32" t="s">
        <v>210</v>
      </c>
      <c r="E32" t="s">
        <v>1694</v>
      </c>
      <c r="F32" t="s">
        <v>661</v>
      </c>
      <c r="G32" t="s">
        <v>352</v>
      </c>
      <c r="H32" t="s">
        <v>1904</v>
      </c>
      <c r="I32" t="s">
        <v>1905</v>
      </c>
      <c r="K32" t="s">
        <v>340</v>
      </c>
      <c r="L32" s="145">
        <v>45604.427569444444</v>
      </c>
      <c r="M32" t="s">
        <v>1321</v>
      </c>
    </row>
    <row r="33" spans="1:13">
      <c r="A33">
        <v>1323707</v>
      </c>
      <c r="B33">
        <v>101020504</v>
      </c>
      <c r="C33" t="s">
        <v>759</v>
      </c>
      <c r="D33" t="s">
        <v>210</v>
      </c>
      <c r="E33" t="s">
        <v>1694</v>
      </c>
      <c r="F33" t="s">
        <v>661</v>
      </c>
      <c r="G33" t="s">
        <v>352</v>
      </c>
      <c r="H33" t="s">
        <v>1473</v>
      </c>
      <c r="I33" t="s">
        <v>1906</v>
      </c>
      <c r="K33" t="s">
        <v>340</v>
      </c>
      <c r="L33" s="145">
        <v>45604.427569444444</v>
      </c>
      <c r="M33" t="s">
        <v>1321</v>
      </c>
    </row>
    <row r="34" spans="1:13">
      <c r="A34">
        <v>1323461</v>
      </c>
      <c r="B34">
        <v>101020601</v>
      </c>
      <c r="C34" t="s">
        <v>389</v>
      </c>
      <c r="D34" t="s">
        <v>211</v>
      </c>
      <c r="E34" t="s">
        <v>1694</v>
      </c>
      <c r="F34" t="s">
        <v>303</v>
      </c>
      <c r="G34" t="s">
        <v>352</v>
      </c>
      <c r="H34" t="s">
        <v>352</v>
      </c>
      <c r="I34" t="s">
        <v>352</v>
      </c>
      <c r="K34" t="s">
        <v>340</v>
      </c>
      <c r="L34" s="145">
        <v>45604.427569444444</v>
      </c>
      <c r="M34" t="s">
        <v>1321</v>
      </c>
    </row>
    <row r="35" spans="1:13">
      <c r="A35">
        <v>1323463</v>
      </c>
      <c r="B35">
        <v>101020602</v>
      </c>
      <c r="C35" t="s">
        <v>391</v>
      </c>
      <c r="D35" t="s">
        <v>211</v>
      </c>
      <c r="E35" t="s">
        <v>1694</v>
      </c>
      <c r="F35" t="s">
        <v>351</v>
      </c>
      <c r="G35" t="s">
        <v>1739</v>
      </c>
      <c r="H35" t="s">
        <v>352</v>
      </c>
      <c r="I35" t="s">
        <v>1740</v>
      </c>
      <c r="K35" t="s">
        <v>340</v>
      </c>
      <c r="L35" s="145">
        <v>45604.427569444444</v>
      </c>
      <c r="M35" t="s">
        <v>1321</v>
      </c>
    </row>
    <row r="36" spans="1:13">
      <c r="A36">
        <v>1323465</v>
      </c>
      <c r="B36">
        <v>101020603</v>
      </c>
      <c r="C36" t="s">
        <v>395</v>
      </c>
      <c r="D36" t="s">
        <v>211</v>
      </c>
      <c r="E36" t="s">
        <v>1694</v>
      </c>
      <c r="F36" t="s">
        <v>351</v>
      </c>
      <c r="G36" t="s">
        <v>1741</v>
      </c>
      <c r="H36" t="s">
        <v>1603</v>
      </c>
      <c r="I36" t="s">
        <v>527</v>
      </c>
      <c r="K36" t="s">
        <v>340</v>
      </c>
      <c r="L36" s="145">
        <v>45604.427569444444</v>
      </c>
      <c r="M36" t="s">
        <v>1321</v>
      </c>
    </row>
    <row r="37" spans="1:13">
      <c r="A37">
        <v>1323467</v>
      </c>
      <c r="B37">
        <v>101020604</v>
      </c>
      <c r="C37" t="s">
        <v>399</v>
      </c>
      <c r="D37" t="s">
        <v>211</v>
      </c>
      <c r="E37" t="s">
        <v>1694</v>
      </c>
      <c r="F37" t="s">
        <v>351</v>
      </c>
      <c r="G37" t="s">
        <v>1742</v>
      </c>
      <c r="H37" t="s">
        <v>1367</v>
      </c>
      <c r="I37" t="s">
        <v>1743</v>
      </c>
      <c r="K37" t="s">
        <v>340</v>
      </c>
      <c r="L37" s="145">
        <v>45604.427569444444</v>
      </c>
      <c r="M37" t="s">
        <v>1321</v>
      </c>
    </row>
    <row r="38" spans="1:13">
      <c r="A38">
        <v>1323709</v>
      </c>
      <c r="B38">
        <v>101020605</v>
      </c>
      <c r="C38" t="s">
        <v>760</v>
      </c>
      <c r="D38" t="s">
        <v>211</v>
      </c>
      <c r="E38" t="s">
        <v>1694</v>
      </c>
      <c r="F38" t="s">
        <v>661</v>
      </c>
      <c r="G38" t="s">
        <v>1907</v>
      </c>
      <c r="H38" t="s">
        <v>1311</v>
      </c>
      <c r="I38" t="s">
        <v>1311</v>
      </c>
      <c r="K38" t="s">
        <v>340</v>
      </c>
      <c r="L38" s="145">
        <v>45604.427569444444</v>
      </c>
      <c r="M38" t="s">
        <v>1321</v>
      </c>
    </row>
    <row r="39" spans="1:13">
      <c r="A39">
        <v>1323711</v>
      </c>
      <c r="B39">
        <v>101020606</v>
      </c>
      <c r="C39" t="s">
        <v>762</v>
      </c>
      <c r="D39" t="s">
        <v>211</v>
      </c>
      <c r="E39" t="s">
        <v>1694</v>
      </c>
      <c r="F39" t="s">
        <v>661</v>
      </c>
      <c r="G39" t="s">
        <v>352</v>
      </c>
      <c r="H39" t="s">
        <v>352</v>
      </c>
      <c r="I39" t="s">
        <v>1908</v>
      </c>
      <c r="K39" t="s">
        <v>340</v>
      </c>
      <c r="L39" s="145">
        <v>45604.427569444444</v>
      </c>
      <c r="M39" t="s">
        <v>1321</v>
      </c>
    </row>
    <row r="40" spans="1:13">
      <c r="A40">
        <v>1323713</v>
      </c>
      <c r="B40">
        <v>101020607</v>
      </c>
      <c r="C40" t="s">
        <v>764</v>
      </c>
      <c r="D40" t="s">
        <v>211</v>
      </c>
      <c r="E40" t="s">
        <v>1694</v>
      </c>
      <c r="F40" t="s">
        <v>661</v>
      </c>
      <c r="G40" t="s">
        <v>352</v>
      </c>
      <c r="H40" t="s">
        <v>1005</v>
      </c>
      <c r="I40" t="s">
        <v>1909</v>
      </c>
      <c r="K40" t="s">
        <v>340</v>
      </c>
      <c r="L40" s="145">
        <v>45604.427569444444</v>
      </c>
      <c r="M40" t="s">
        <v>1321</v>
      </c>
    </row>
    <row r="41" spans="1:13">
      <c r="A41">
        <v>1323469</v>
      </c>
      <c r="B41">
        <v>101030101</v>
      </c>
      <c r="C41" t="s">
        <v>403</v>
      </c>
      <c r="D41" t="s">
        <v>212</v>
      </c>
      <c r="E41" t="s">
        <v>1694</v>
      </c>
      <c r="F41" t="s">
        <v>351</v>
      </c>
      <c r="G41" t="s">
        <v>1024</v>
      </c>
      <c r="H41" t="s">
        <v>1744</v>
      </c>
      <c r="I41" t="s">
        <v>1745</v>
      </c>
      <c r="K41" t="s">
        <v>448</v>
      </c>
      <c r="L41" s="145">
        <v>45604.427569444444</v>
      </c>
      <c r="M41" t="s">
        <v>1321</v>
      </c>
    </row>
    <row r="42" spans="1:13">
      <c r="A42">
        <v>1323471</v>
      </c>
      <c r="B42">
        <v>101030102</v>
      </c>
      <c r="C42" t="s">
        <v>407</v>
      </c>
      <c r="D42" t="s">
        <v>212</v>
      </c>
      <c r="E42" t="s">
        <v>1694</v>
      </c>
      <c r="F42" t="s">
        <v>319</v>
      </c>
      <c r="G42" t="s">
        <v>1491</v>
      </c>
      <c r="H42" t="s">
        <v>642</v>
      </c>
      <c r="I42" t="s">
        <v>1746</v>
      </c>
      <c r="K42" t="s">
        <v>345</v>
      </c>
      <c r="L42" s="145">
        <v>45604.427569444444</v>
      </c>
      <c r="M42" t="s">
        <v>1321</v>
      </c>
    </row>
    <row r="43" spans="1:13">
      <c r="A43">
        <v>1323473</v>
      </c>
      <c r="B43">
        <v>101030103</v>
      </c>
      <c r="C43" t="s">
        <v>409</v>
      </c>
      <c r="D43" t="s">
        <v>212</v>
      </c>
      <c r="E43" t="s">
        <v>1694</v>
      </c>
      <c r="F43" t="s">
        <v>319</v>
      </c>
      <c r="G43" t="s">
        <v>1747</v>
      </c>
      <c r="H43" t="s">
        <v>1748</v>
      </c>
      <c r="I43" t="s">
        <v>1325</v>
      </c>
      <c r="K43" t="s">
        <v>340</v>
      </c>
      <c r="L43" s="145">
        <v>45604.427569444444</v>
      </c>
      <c r="M43" t="s">
        <v>1321</v>
      </c>
    </row>
    <row r="44" spans="1:13">
      <c r="A44">
        <v>1323475</v>
      </c>
      <c r="B44">
        <v>101030106</v>
      </c>
      <c r="C44" t="s">
        <v>421</v>
      </c>
      <c r="D44" t="s">
        <v>212</v>
      </c>
      <c r="E44" t="s">
        <v>1694</v>
      </c>
      <c r="F44" t="s">
        <v>319</v>
      </c>
      <c r="G44" t="s">
        <v>1749</v>
      </c>
      <c r="H44" t="s">
        <v>1750</v>
      </c>
      <c r="I44" t="s">
        <v>546</v>
      </c>
      <c r="K44" t="s">
        <v>317</v>
      </c>
      <c r="L44" s="145">
        <v>45604.427569444444</v>
      </c>
      <c r="M44" t="s">
        <v>1321</v>
      </c>
    </row>
    <row r="45" spans="1:13">
      <c r="A45">
        <v>1323477</v>
      </c>
      <c r="B45">
        <v>101030107</v>
      </c>
      <c r="C45" t="s">
        <v>425</v>
      </c>
      <c r="D45" t="s">
        <v>212</v>
      </c>
      <c r="E45" t="s">
        <v>1694</v>
      </c>
      <c r="F45" t="s">
        <v>351</v>
      </c>
      <c r="G45" t="s">
        <v>1751</v>
      </c>
      <c r="H45" t="s">
        <v>352</v>
      </c>
      <c r="I45" t="s">
        <v>1586</v>
      </c>
      <c r="K45" t="s">
        <v>340</v>
      </c>
      <c r="L45" s="145">
        <v>45604.427569444444</v>
      </c>
      <c r="M45" t="s">
        <v>1321</v>
      </c>
    </row>
    <row r="46" spans="1:13">
      <c r="A46">
        <v>1323479</v>
      </c>
      <c r="B46">
        <v>101030108</v>
      </c>
      <c r="C46" t="s">
        <v>427</v>
      </c>
      <c r="D46" t="s">
        <v>212</v>
      </c>
      <c r="E46" t="s">
        <v>1694</v>
      </c>
      <c r="F46" t="s">
        <v>319</v>
      </c>
      <c r="G46" t="s">
        <v>1752</v>
      </c>
      <c r="H46" t="s">
        <v>1753</v>
      </c>
      <c r="I46" t="s">
        <v>1754</v>
      </c>
      <c r="K46" t="s">
        <v>317</v>
      </c>
      <c r="L46" s="145">
        <v>45604.427569444444</v>
      </c>
      <c r="M46" t="s">
        <v>1321</v>
      </c>
    </row>
    <row r="47" spans="1:13">
      <c r="A47">
        <v>1323481</v>
      </c>
      <c r="B47">
        <v>101030110</v>
      </c>
      <c r="C47" t="s">
        <v>435</v>
      </c>
      <c r="D47" t="s">
        <v>212</v>
      </c>
      <c r="E47" t="s">
        <v>1694</v>
      </c>
      <c r="F47" t="s">
        <v>319</v>
      </c>
      <c r="G47" s="335" t="s">
        <v>812</v>
      </c>
      <c r="H47" t="s">
        <v>528</v>
      </c>
      <c r="I47" t="s">
        <v>966</v>
      </c>
      <c r="K47" t="s">
        <v>317</v>
      </c>
      <c r="L47" s="145">
        <v>45604.427569444444</v>
      </c>
      <c r="M47" t="s">
        <v>1321</v>
      </c>
    </row>
    <row r="48" spans="1:13">
      <c r="A48">
        <v>1323483</v>
      </c>
      <c r="B48">
        <v>101030111</v>
      </c>
      <c r="C48" t="s">
        <v>436</v>
      </c>
      <c r="D48" t="s">
        <v>212</v>
      </c>
      <c r="E48" t="s">
        <v>1694</v>
      </c>
      <c r="F48" t="s">
        <v>319</v>
      </c>
      <c r="G48" s="335" t="s">
        <v>1755</v>
      </c>
      <c r="H48" t="s">
        <v>1756</v>
      </c>
      <c r="I48" t="s">
        <v>1757</v>
      </c>
      <c r="K48" t="s">
        <v>317</v>
      </c>
      <c r="L48" s="145">
        <v>45604.427569444444</v>
      </c>
      <c r="M48" t="s">
        <v>1321</v>
      </c>
    </row>
    <row r="49" spans="1:13">
      <c r="A49">
        <v>1323485</v>
      </c>
      <c r="B49">
        <v>101030201</v>
      </c>
      <c r="C49" t="s">
        <v>444</v>
      </c>
      <c r="D49" t="s">
        <v>213</v>
      </c>
      <c r="E49" t="s">
        <v>1694</v>
      </c>
      <c r="F49" t="s">
        <v>319</v>
      </c>
      <c r="G49" t="s">
        <v>1453</v>
      </c>
      <c r="H49" t="s">
        <v>875</v>
      </c>
      <c r="I49" t="s">
        <v>763</v>
      </c>
      <c r="K49" t="s">
        <v>340</v>
      </c>
      <c r="L49" s="145">
        <v>45604.427569444444</v>
      </c>
      <c r="M49" t="s">
        <v>1321</v>
      </c>
    </row>
    <row r="50" spans="1:13">
      <c r="A50">
        <v>1323487</v>
      </c>
      <c r="B50">
        <v>101030202</v>
      </c>
      <c r="C50" t="s">
        <v>449</v>
      </c>
      <c r="D50" t="s">
        <v>213</v>
      </c>
      <c r="E50" t="s">
        <v>1694</v>
      </c>
      <c r="F50" t="s">
        <v>319</v>
      </c>
      <c r="G50" t="s">
        <v>1758</v>
      </c>
      <c r="H50" t="s">
        <v>1759</v>
      </c>
      <c r="I50" t="s">
        <v>1760</v>
      </c>
      <c r="K50" t="s">
        <v>340</v>
      </c>
      <c r="L50" s="145">
        <v>45604.427569444444</v>
      </c>
      <c r="M50" t="s">
        <v>1321</v>
      </c>
    </row>
    <row r="51" spans="1:13">
      <c r="A51">
        <v>1323715</v>
      </c>
      <c r="B51">
        <v>101030203</v>
      </c>
      <c r="C51" t="s">
        <v>765</v>
      </c>
      <c r="D51" t="s">
        <v>213</v>
      </c>
      <c r="E51" t="s">
        <v>1694</v>
      </c>
      <c r="F51" t="s">
        <v>661</v>
      </c>
      <c r="G51" t="s">
        <v>352</v>
      </c>
      <c r="H51" t="s">
        <v>352</v>
      </c>
      <c r="I51" t="s">
        <v>1910</v>
      </c>
      <c r="K51" t="s">
        <v>340</v>
      </c>
      <c r="L51" s="145">
        <v>45604.427569444444</v>
      </c>
      <c r="M51" t="s">
        <v>1321</v>
      </c>
    </row>
    <row r="52" spans="1:13">
      <c r="A52">
        <v>1323489</v>
      </c>
      <c r="B52">
        <v>101030204</v>
      </c>
      <c r="C52" t="s">
        <v>453</v>
      </c>
      <c r="D52" t="s">
        <v>213</v>
      </c>
      <c r="E52" t="s">
        <v>1694</v>
      </c>
      <c r="F52" t="s">
        <v>319</v>
      </c>
      <c r="G52" t="s">
        <v>1163</v>
      </c>
      <c r="H52" t="s">
        <v>1761</v>
      </c>
      <c r="I52" t="s">
        <v>314</v>
      </c>
      <c r="K52" t="s">
        <v>317</v>
      </c>
      <c r="L52" s="145">
        <v>45604.427569444444</v>
      </c>
      <c r="M52" t="s">
        <v>1321</v>
      </c>
    </row>
    <row r="53" spans="1:13">
      <c r="A53">
        <v>1323491</v>
      </c>
      <c r="B53">
        <v>101030205</v>
      </c>
      <c r="C53" t="s">
        <v>457</v>
      </c>
      <c r="D53" t="s">
        <v>213</v>
      </c>
      <c r="E53" t="s">
        <v>1694</v>
      </c>
      <c r="F53" t="s">
        <v>319</v>
      </c>
      <c r="G53" t="s">
        <v>1762</v>
      </c>
      <c r="H53" t="s">
        <v>1763</v>
      </c>
      <c r="I53" t="s">
        <v>1764</v>
      </c>
      <c r="K53" t="s">
        <v>340</v>
      </c>
      <c r="L53" s="145">
        <v>45604.427569444444</v>
      </c>
      <c r="M53" t="s">
        <v>1321</v>
      </c>
    </row>
    <row r="54" spans="1:13">
      <c r="A54">
        <v>1323493</v>
      </c>
      <c r="B54">
        <v>101030206</v>
      </c>
      <c r="C54" t="s">
        <v>461</v>
      </c>
      <c r="D54" t="s">
        <v>213</v>
      </c>
      <c r="E54" t="s">
        <v>1694</v>
      </c>
      <c r="F54" t="s">
        <v>319</v>
      </c>
      <c r="G54" s="335" t="s">
        <v>1765</v>
      </c>
      <c r="H54" t="s">
        <v>1766</v>
      </c>
      <c r="I54" t="s">
        <v>1767</v>
      </c>
      <c r="K54" t="s">
        <v>317</v>
      </c>
      <c r="L54" s="145">
        <v>45604.427569444444</v>
      </c>
      <c r="M54" t="s">
        <v>1321</v>
      </c>
    </row>
    <row r="55" spans="1:13">
      <c r="A55">
        <v>1323495</v>
      </c>
      <c r="B55">
        <v>101030207</v>
      </c>
      <c r="C55" t="s">
        <v>465</v>
      </c>
      <c r="D55" t="s">
        <v>213</v>
      </c>
      <c r="E55" t="s">
        <v>1694</v>
      </c>
      <c r="F55" t="s">
        <v>319</v>
      </c>
      <c r="G55" s="335" t="s">
        <v>1768</v>
      </c>
      <c r="H55" t="s">
        <v>1769</v>
      </c>
      <c r="I55" t="s">
        <v>1770</v>
      </c>
      <c r="K55" t="s">
        <v>317</v>
      </c>
      <c r="L55" s="145">
        <v>45604.427569444444</v>
      </c>
      <c r="M55" t="s">
        <v>1321</v>
      </c>
    </row>
    <row r="56" spans="1:13">
      <c r="A56">
        <v>1323717</v>
      </c>
      <c r="B56">
        <v>101040101</v>
      </c>
      <c r="C56" t="s">
        <v>767</v>
      </c>
      <c r="D56" t="s">
        <v>214</v>
      </c>
      <c r="E56" t="s">
        <v>1694</v>
      </c>
      <c r="F56" t="s">
        <v>661</v>
      </c>
      <c r="G56" t="s">
        <v>352</v>
      </c>
      <c r="H56" t="s">
        <v>352</v>
      </c>
      <c r="I56" t="s">
        <v>800</v>
      </c>
      <c r="K56" t="s">
        <v>340</v>
      </c>
      <c r="L56" s="145">
        <v>45604.427569444444</v>
      </c>
      <c r="M56" t="s">
        <v>1321</v>
      </c>
    </row>
    <row r="57" spans="1:13">
      <c r="A57">
        <v>1323719</v>
      </c>
      <c r="B57">
        <v>101040102</v>
      </c>
      <c r="C57" t="s">
        <v>769</v>
      </c>
      <c r="D57" t="s">
        <v>214</v>
      </c>
      <c r="E57" t="s">
        <v>1694</v>
      </c>
      <c r="F57" t="s">
        <v>661</v>
      </c>
      <c r="G57" t="s">
        <v>352</v>
      </c>
      <c r="H57" t="s">
        <v>352</v>
      </c>
      <c r="I57" t="s">
        <v>1911</v>
      </c>
      <c r="K57" t="s">
        <v>340</v>
      </c>
      <c r="L57" s="145">
        <v>45604.427569444444</v>
      </c>
      <c r="M57" t="s">
        <v>1321</v>
      </c>
    </row>
    <row r="58" spans="1:13">
      <c r="A58">
        <v>1323721</v>
      </c>
      <c r="B58">
        <v>101040103</v>
      </c>
      <c r="C58" t="s">
        <v>772</v>
      </c>
      <c r="D58" t="s">
        <v>214</v>
      </c>
      <c r="E58" t="s">
        <v>1694</v>
      </c>
      <c r="F58" t="s">
        <v>661</v>
      </c>
      <c r="G58" t="s">
        <v>352</v>
      </c>
      <c r="H58" t="s">
        <v>352</v>
      </c>
      <c r="I58" t="s">
        <v>1129</v>
      </c>
      <c r="K58" t="s">
        <v>340</v>
      </c>
      <c r="L58" s="145">
        <v>45604.427569444444</v>
      </c>
      <c r="M58" t="s">
        <v>1321</v>
      </c>
    </row>
    <row r="59" spans="1:13">
      <c r="A59">
        <v>1323723</v>
      </c>
      <c r="B59">
        <v>101040201</v>
      </c>
      <c r="C59" t="s">
        <v>773</v>
      </c>
      <c r="D59" t="s">
        <v>215</v>
      </c>
      <c r="E59" t="s">
        <v>1694</v>
      </c>
      <c r="F59" t="s">
        <v>661</v>
      </c>
      <c r="G59" t="s">
        <v>1912</v>
      </c>
      <c r="H59" t="s">
        <v>1912</v>
      </c>
      <c r="I59" t="s">
        <v>1912</v>
      </c>
      <c r="K59" t="s">
        <v>340</v>
      </c>
      <c r="L59" s="145">
        <v>45604.427569444444</v>
      </c>
      <c r="M59" t="s">
        <v>1321</v>
      </c>
    </row>
    <row r="60" spans="1:13">
      <c r="A60">
        <v>1323725</v>
      </c>
      <c r="B60">
        <v>101040202</v>
      </c>
      <c r="C60" t="s">
        <v>774</v>
      </c>
      <c r="D60" t="s">
        <v>215</v>
      </c>
      <c r="E60" t="s">
        <v>1694</v>
      </c>
      <c r="F60" t="s">
        <v>661</v>
      </c>
      <c r="G60" t="s">
        <v>352</v>
      </c>
      <c r="H60" t="s">
        <v>352</v>
      </c>
      <c r="I60" t="s">
        <v>352</v>
      </c>
      <c r="K60" t="s">
        <v>340</v>
      </c>
      <c r="L60" s="145">
        <v>45604.427569444444</v>
      </c>
      <c r="M60" t="s">
        <v>1321</v>
      </c>
    </row>
    <row r="61" spans="1:13">
      <c r="A61">
        <v>1323727</v>
      </c>
      <c r="B61">
        <v>101040203</v>
      </c>
      <c r="C61" t="s">
        <v>775</v>
      </c>
      <c r="D61" t="s">
        <v>215</v>
      </c>
      <c r="E61" t="s">
        <v>1694</v>
      </c>
      <c r="F61" t="s">
        <v>661</v>
      </c>
      <c r="G61" t="s">
        <v>352</v>
      </c>
      <c r="H61" t="s">
        <v>352</v>
      </c>
      <c r="I61" t="s">
        <v>1913</v>
      </c>
      <c r="K61" t="s">
        <v>340</v>
      </c>
      <c r="L61" s="145">
        <v>45604.427569444444</v>
      </c>
      <c r="M61" t="s">
        <v>1321</v>
      </c>
    </row>
    <row r="62" spans="1:13">
      <c r="A62">
        <v>1323729</v>
      </c>
      <c r="B62">
        <v>101040204</v>
      </c>
      <c r="C62" t="s">
        <v>776</v>
      </c>
      <c r="D62" t="s">
        <v>215</v>
      </c>
      <c r="E62" t="s">
        <v>1694</v>
      </c>
      <c r="F62" t="s">
        <v>661</v>
      </c>
      <c r="G62" t="s">
        <v>352</v>
      </c>
      <c r="H62" t="s">
        <v>352</v>
      </c>
      <c r="I62" t="s">
        <v>1508</v>
      </c>
      <c r="K62" t="s">
        <v>340</v>
      </c>
      <c r="L62" s="145">
        <v>45604.427569444444</v>
      </c>
      <c r="M62" t="s">
        <v>1321</v>
      </c>
    </row>
    <row r="63" spans="1:13">
      <c r="A63">
        <v>1323497</v>
      </c>
      <c r="B63">
        <v>101040205</v>
      </c>
      <c r="C63" t="s">
        <v>469</v>
      </c>
      <c r="D63" t="s">
        <v>215</v>
      </c>
      <c r="E63" t="s">
        <v>1694</v>
      </c>
      <c r="F63" t="s">
        <v>351</v>
      </c>
      <c r="G63" t="s">
        <v>352</v>
      </c>
      <c r="H63" t="s">
        <v>352</v>
      </c>
      <c r="I63" t="s">
        <v>352</v>
      </c>
      <c r="K63" t="s">
        <v>340</v>
      </c>
      <c r="L63" s="145">
        <v>45604.427569444444</v>
      </c>
      <c r="M63" t="s">
        <v>1321</v>
      </c>
    </row>
    <row r="64" spans="1:13">
      <c r="A64">
        <v>1323731</v>
      </c>
      <c r="B64">
        <v>101040206</v>
      </c>
      <c r="C64" t="s">
        <v>778</v>
      </c>
      <c r="D64" t="s">
        <v>215</v>
      </c>
      <c r="E64" t="s">
        <v>1694</v>
      </c>
      <c r="F64" t="s">
        <v>661</v>
      </c>
      <c r="G64" t="s">
        <v>1882</v>
      </c>
      <c r="H64" t="s">
        <v>1882</v>
      </c>
      <c r="I64" t="s">
        <v>1634</v>
      </c>
      <c r="K64" t="s">
        <v>317</v>
      </c>
      <c r="L64" s="145">
        <v>45604.427569444444</v>
      </c>
      <c r="M64" t="s">
        <v>1321</v>
      </c>
    </row>
    <row r="65" spans="1:13">
      <c r="A65">
        <v>1323733</v>
      </c>
      <c r="B65">
        <v>101040301</v>
      </c>
      <c r="C65" t="s">
        <v>780</v>
      </c>
      <c r="D65" t="s">
        <v>216</v>
      </c>
      <c r="E65" t="s">
        <v>1694</v>
      </c>
      <c r="F65" t="s">
        <v>661</v>
      </c>
      <c r="G65" t="s">
        <v>1914</v>
      </c>
      <c r="H65" t="s">
        <v>1915</v>
      </c>
      <c r="I65" t="s">
        <v>1916</v>
      </c>
      <c r="K65" t="s">
        <v>317</v>
      </c>
      <c r="L65" s="145">
        <v>45604.427569444444</v>
      </c>
      <c r="M65" t="s">
        <v>1321</v>
      </c>
    </row>
    <row r="66" spans="1:13">
      <c r="A66">
        <v>1323499</v>
      </c>
      <c r="B66">
        <v>101040302</v>
      </c>
      <c r="C66" t="s">
        <v>471</v>
      </c>
      <c r="D66" t="s">
        <v>216</v>
      </c>
      <c r="E66" t="s">
        <v>1694</v>
      </c>
      <c r="F66" t="s">
        <v>351</v>
      </c>
      <c r="G66" t="s">
        <v>352</v>
      </c>
      <c r="H66" t="s">
        <v>352</v>
      </c>
      <c r="I66" t="s">
        <v>352</v>
      </c>
      <c r="K66" t="s">
        <v>340</v>
      </c>
      <c r="L66" s="145">
        <v>45604.427569444444</v>
      </c>
      <c r="M66" t="s">
        <v>1321</v>
      </c>
    </row>
    <row r="67" spans="1:13">
      <c r="A67">
        <v>1323735</v>
      </c>
      <c r="B67">
        <v>101050101</v>
      </c>
      <c r="C67" t="s">
        <v>781</v>
      </c>
      <c r="D67" t="s">
        <v>217</v>
      </c>
      <c r="E67" t="s">
        <v>1694</v>
      </c>
      <c r="F67" t="s">
        <v>661</v>
      </c>
      <c r="G67" t="s">
        <v>352</v>
      </c>
      <c r="H67" t="s">
        <v>352</v>
      </c>
      <c r="I67" t="s">
        <v>352</v>
      </c>
      <c r="K67" t="s">
        <v>340</v>
      </c>
      <c r="L67" s="145">
        <v>45604.427569444444</v>
      </c>
      <c r="M67" t="s">
        <v>1321</v>
      </c>
    </row>
    <row r="68" spans="1:13">
      <c r="A68">
        <v>1323737</v>
      </c>
      <c r="B68">
        <v>101050102</v>
      </c>
      <c r="C68" t="s">
        <v>783</v>
      </c>
      <c r="D68" t="s">
        <v>217</v>
      </c>
      <c r="E68" t="s">
        <v>1694</v>
      </c>
      <c r="F68" t="s">
        <v>661</v>
      </c>
      <c r="G68" t="s">
        <v>352</v>
      </c>
      <c r="H68" t="s">
        <v>352</v>
      </c>
      <c r="I68" t="s">
        <v>1917</v>
      </c>
      <c r="K68" t="s">
        <v>340</v>
      </c>
      <c r="L68" s="145">
        <v>45604.427569444444</v>
      </c>
      <c r="M68" t="s">
        <v>1321</v>
      </c>
    </row>
    <row r="69" spans="1:13">
      <c r="A69">
        <v>1323739</v>
      </c>
      <c r="B69">
        <v>101050201</v>
      </c>
      <c r="C69" t="s">
        <v>784</v>
      </c>
      <c r="D69" t="s">
        <v>218</v>
      </c>
      <c r="E69" t="s">
        <v>1694</v>
      </c>
      <c r="F69" t="s">
        <v>661</v>
      </c>
      <c r="G69" t="s">
        <v>1018</v>
      </c>
      <c r="H69" t="s">
        <v>1598</v>
      </c>
      <c r="I69" t="s">
        <v>1918</v>
      </c>
      <c r="K69" t="s">
        <v>317</v>
      </c>
      <c r="L69" s="145">
        <v>45604.427569444444</v>
      </c>
      <c r="M69" t="s">
        <v>1321</v>
      </c>
    </row>
    <row r="70" spans="1:13">
      <c r="A70">
        <v>1323501</v>
      </c>
      <c r="B70">
        <v>101050202</v>
      </c>
      <c r="C70" t="s">
        <v>472</v>
      </c>
      <c r="D70" t="s">
        <v>218</v>
      </c>
      <c r="E70" t="s">
        <v>1694</v>
      </c>
      <c r="F70" t="s">
        <v>351</v>
      </c>
      <c r="G70" t="s">
        <v>352</v>
      </c>
      <c r="H70" t="s">
        <v>352</v>
      </c>
      <c r="I70" t="s">
        <v>1026</v>
      </c>
      <c r="K70" t="s">
        <v>340</v>
      </c>
      <c r="L70" s="145">
        <v>45604.427569444444</v>
      </c>
      <c r="M70" t="s">
        <v>1321</v>
      </c>
    </row>
    <row r="71" spans="1:13">
      <c r="A71">
        <v>1323741</v>
      </c>
      <c r="B71">
        <v>101050203</v>
      </c>
      <c r="C71" t="s">
        <v>786</v>
      </c>
      <c r="D71" t="s">
        <v>218</v>
      </c>
      <c r="E71" t="s">
        <v>1694</v>
      </c>
      <c r="F71" t="s">
        <v>661</v>
      </c>
      <c r="G71" t="s">
        <v>352</v>
      </c>
      <c r="H71" t="s">
        <v>1919</v>
      </c>
      <c r="I71" t="s">
        <v>1920</v>
      </c>
      <c r="K71" t="s">
        <v>340</v>
      </c>
      <c r="L71" s="145">
        <v>45604.427569444444</v>
      </c>
      <c r="M71" t="s">
        <v>1321</v>
      </c>
    </row>
    <row r="72" spans="1:13">
      <c r="A72">
        <v>1323503</v>
      </c>
      <c r="B72">
        <v>101050301</v>
      </c>
      <c r="C72" t="s">
        <v>475</v>
      </c>
      <c r="D72" t="s">
        <v>219</v>
      </c>
      <c r="E72" t="s">
        <v>1694</v>
      </c>
      <c r="F72" t="s">
        <v>319</v>
      </c>
      <c r="G72" t="s">
        <v>1760</v>
      </c>
      <c r="H72" t="s">
        <v>1407</v>
      </c>
      <c r="I72" t="s">
        <v>1771</v>
      </c>
      <c r="K72" t="s">
        <v>340</v>
      </c>
      <c r="L72" s="145">
        <v>45604.427569444444</v>
      </c>
      <c r="M72" t="s">
        <v>1321</v>
      </c>
    </row>
    <row r="73" spans="1:13">
      <c r="A73">
        <v>1323505</v>
      </c>
      <c r="B73">
        <v>101060101</v>
      </c>
      <c r="C73" t="s">
        <v>478</v>
      </c>
      <c r="D73" t="s">
        <v>104</v>
      </c>
      <c r="E73" t="s">
        <v>1694</v>
      </c>
      <c r="F73" t="s">
        <v>319</v>
      </c>
      <c r="G73" s="335" t="s">
        <v>804</v>
      </c>
      <c r="H73" t="s">
        <v>973</v>
      </c>
      <c r="I73" t="s">
        <v>1492</v>
      </c>
      <c r="K73" t="s">
        <v>317</v>
      </c>
      <c r="L73" s="145">
        <v>45604.427569444444</v>
      </c>
      <c r="M73" t="s">
        <v>1321</v>
      </c>
    </row>
    <row r="74" spans="1:13">
      <c r="A74">
        <v>1323507</v>
      </c>
      <c r="B74">
        <v>101060102</v>
      </c>
      <c r="C74" t="s">
        <v>482</v>
      </c>
      <c r="D74" t="s">
        <v>104</v>
      </c>
      <c r="E74" t="s">
        <v>1694</v>
      </c>
      <c r="F74" t="s">
        <v>319</v>
      </c>
      <c r="G74" t="s">
        <v>1772</v>
      </c>
      <c r="H74" t="s">
        <v>1773</v>
      </c>
      <c r="I74" t="s">
        <v>1774</v>
      </c>
      <c r="K74" t="s">
        <v>340</v>
      </c>
      <c r="L74" s="145">
        <v>45604.427569444444</v>
      </c>
      <c r="M74" t="s">
        <v>1321</v>
      </c>
    </row>
    <row r="75" spans="1:13">
      <c r="A75">
        <v>1323509</v>
      </c>
      <c r="B75">
        <v>101060103</v>
      </c>
      <c r="C75" t="s">
        <v>486</v>
      </c>
      <c r="D75" t="s">
        <v>104</v>
      </c>
      <c r="E75" t="s">
        <v>1694</v>
      </c>
      <c r="F75" t="s">
        <v>319</v>
      </c>
      <c r="G75" t="s">
        <v>1775</v>
      </c>
      <c r="H75" t="s">
        <v>1640</v>
      </c>
      <c r="I75" t="s">
        <v>1776</v>
      </c>
      <c r="K75" t="s">
        <v>340</v>
      </c>
      <c r="L75" s="145">
        <v>45604.427569444444</v>
      </c>
      <c r="M75" t="s">
        <v>1321</v>
      </c>
    </row>
    <row r="76" spans="1:13">
      <c r="A76">
        <v>1323511</v>
      </c>
      <c r="B76">
        <v>101060104</v>
      </c>
      <c r="C76" t="s">
        <v>490</v>
      </c>
      <c r="D76" t="s">
        <v>104</v>
      </c>
      <c r="E76" t="s">
        <v>1694</v>
      </c>
      <c r="F76" t="s">
        <v>319</v>
      </c>
      <c r="G76" t="s">
        <v>1777</v>
      </c>
      <c r="H76" t="s">
        <v>1778</v>
      </c>
      <c r="I76" t="s">
        <v>1779</v>
      </c>
      <c r="K76" t="s">
        <v>317</v>
      </c>
      <c r="L76" s="145">
        <v>45604.427569444444</v>
      </c>
      <c r="M76" t="s">
        <v>1321</v>
      </c>
    </row>
    <row r="77" spans="1:13">
      <c r="A77">
        <v>1323513</v>
      </c>
      <c r="B77">
        <v>101060105</v>
      </c>
      <c r="C77" t="s">
        <v>494</v>
      </c>
      <c r="D77" t="s">
        <v>104</v>
      </c>
      <c r="E77" t="s">
        <v>1694</v>
      </c>
      <c r="F77" t="s">
        <v>319</v>
      </c>
      <c r="G77" t="s">
        <v>401</v>
      </c>
      <c r="H77" t="s">
        <v>1780</v>
      </c>
      <c r="I77" t="s">
        <v>1781</v>
      </c>
      <c r="K77" t="s">
        <v>317</v>
      </c>
      <c r="L77" s="145">
        <v>45604.427569444444</v>
      </c>
      <c r="M77" t="s">
        <v>1321</v>
      </c>
    </row>
    <row r="78" spans="1:13">
      <c r="A78">
        <v>1323515</v>
      </c>
      <c r="B78">
        <v>101060106</v>
      </c>
      <c r="C78" t="s">
        <v>498</v>
      </c>
      <c r="D78" t="s">
        <v>104</v>
      </c>
      <c r="E78" t="s">
        <v>1694</v>
      </c>
      <c r="F78" t="s">
        <v>319</v>
      </c>
      <c r="G78" t="s">
        <v>1782</v>
      </c>
      <c r="H78" t="s">
        <v>1783</v>
      </c>
      <c r="I78" t="s">
        <v>1784</v>
      </c>
      <c r="K78" t="s">
        <v>317</v>
      </c>
      <c r="L78" s="145">
        <v>45604.427569444444</v>
      </c>
      <c r="M78" t="s">
        <v>1321</v>
      </c>
    </row>
    <row r="79" spans="1:13">
      <c r="A79">
        <v>1323517</v>
      </c>
      <c r="B79">
        <v>101060107</v>
      </c>
      <c r="C79" t="s">
        <v>502</v>
      </c>
      <c r="D79" t="s">
        <v>104</v>
      </c>
      <c r="E79" t="s">
        <v>1694</v>
      </c>
      <c r="F79" t="s">
        <v>319</v>
      </c>
      <c r="G79" t="s">
        <v>1785</v>
      </c>
      <c r="H79" t="s">
        <v>1431</v>
      </c>
      <c r="I79" t="s">
        <v>1786</v>
      </c>
      <c r="K79" t="s">
        <v>340</v>
      </c>
      <c r="L79" s="145">
        <v>45604.427569444444</v>
      </c>
      <c r="M79" t="s">
        <v>1321</v>
      </c>
    </row>
    <row r="80" spans="1:13">
      <c r="A80">
        <v>1323519</v>
      </c>
      <c r="B80">
        <v>101060108</v>
      </c>
      <c r="C80" t="s">
        <v>506</v>
      </c>
      <c r="D80" t="s">
        <v>104</v>
      </c>
      <c r="E80" t="s">
        <v>1694</v>
      </c>
      <c r="F80" t="s">
        <v>319</v>
      </c>
      <c r="G80" s="335" t="s">
        <v>1787</v>
      </c>
      <c r="H80" t="s">
        <v>973</v>
      </c>
      <c r="I80" t="s">
        <v>1788</v>
      </c>
      <c r="K80" t="s">
        <v>317</v>
      </c>
      <c r="L80" s="145">
        <v>45604.427569444444</v>
      </c>
      <c r="M80" t="s">
        <v>1321</v>
      </c>
    </row>
    <row r="81" spans="1:13">
      <c r="A81">
        <v>1323521</v>
      </c>
      <c r="B81">
        <v>101070101</v>
      </c>
      <c r="C81" t="s">
        <v>510</v>
      </c>
      <c r="D81" t="s">
        <v>220</v>
      </c>
      <c r="E81" t="s">
        <v>1694</v>
      </c>
      <c r="F81" t="s">
        <v>319</v>
      </c>
      <c r="G81" t="s">
        <v>1789</v>
      </c>
      <c r="H81" t="s">
        <v>1790</v>
      </c>
      <c r="I81" t="s">
        <v>543</v>
      </c>
      <c r="K81" t="s">
        <v>340</v>
      </c>
      <c r="L81" s="145">
        <v>45604.427569444444</v>
      </c>
      <c r="M81" t="s">
        <v>1321</v>
      </c>
    </row>
    <row r="82" spans="1:13">
      <c r="A82">
        <v>1323523</v>
      </c>
      <c r="B82">
        <v>101070102</v>
      </c>
      <c r="C82" t="s">
        <v>514</v>
      </c>
      <c r="D82" t="s">
        <v>220</v>
      </c>
      <c r="E82" t="s">
        <v>1694</v>
      </c>
      <c r="F82" t="s">
        <v>319</v>
      </c>
      <c r="G82" t="s">
        <v>1742</v>
      </c>
      <c r="H82" t="s">
        <v>1791</v>
      </c>
      <c r="I82" t="s">
        <v>1792</v>
      </c>
      <c r="K82" t="s">
        <v>340</v>
      </c>
      <c r="L82" s="145">
        <v>45604.427569444444</v>
      </c>
      <c r="M82" t="s">
        <v>1321</v>
      </c>
    </row>
    <row r="83" spans="1:13">
      <c r="A83">
        <v>1323525</v>
      </c>
      <c r="B83">
        <v>101070104</v>
      </c>
      <c r="C83" t="s">
        <v>522</v>
      </c>
      <c r="D83" t="s">
        <v>220</v>
      </c>
      <c r="E83" t="s">
        <v>1694</v>
      </c>
      <c r="F83" t="s">
        <v>319</v>
      </c>
      <c r="G83" t="s">
        <v>1793</v>
      </c>
      <c r="H83" t="s">
        <v>1794</v>
      </c>
      <c r="I83" t="s">
        <v>1795</v>
      </c>
      <c r="K83" t="s">
        <v>340</v>
      </c>
      <c r="L83" s="145">
        <v>45604.427569444444</v>
      </c>
      <c r="M83" t="s">
        <v>1321</v>
      </c>
    </row>
    <row r="84" spans="1:13">
      <c r="A84">
        <v>1323527</v>
      </c>
      <c r="B84">
        <v>101070105</v>
      </c>
      <c r="C84" t="s">
        <v>526</v>
      </c>
      <c r="D84" t="s">
        <v>220</v>
      </c>
      <c r="E84" t="s">
        <v>1694</v>
      </c>
      <c r="F84" t="s">
        <v>319</v>
      </c>
      <c r="G84" t="s">
        <v>1110</v>
      </c>
      <c r="H84" t="s">
        <v>1796</v>
      </c>
      <c r="I84" t="s">
        <v>1797</v>
      </c>
      <c r="K84" t="s">
        <v>317</v>
      </c>
      <c r="L84" s="145">
        <v>45604.427569444444</v>
      </c>
      <c r="M84" t="s">
        <v>1321</v>
      </c>
    </row>
    <row r="85" spans="1:13">
      <c r="A85">
        <v>1323529</v>
      </c>
      <c r="B85">
        <v>101070106</v>
      </c>
      <c r="C85" t="s">
        <v>529</v>
      </c>
      <c r="D85" t="s">
        <v>220</v>
      </c>
      <c r="E85" t="s">
        <v>1694</v>
      </c>
      <c r="F85" t="s">
        <v>319</v>
      </c>
      <c r="G85" t="s">
        <v>1798</v>
      </c>
      <c r="H85" t="s">
        <v>1799</v>
      </c>
      <c r="I85" t="s">
        <v>1800</v>
      </c>
      <c r="K85" t="s">
        <v>340</v>
      </c>
      <c r="L85" s="145">
        <v>45604.427569444444</v>
      </c>
      <c r="M85" t="s">
        <v>1321</v>
      </c>
    </row>
    <row r="86" spans="1:13">
      <c r="A86">
        <v>1323531</v>
      </c>
      <c r="B86">
        <v>101070107</v>
      </c>
      <c r="C86" t="s">
        <v>533</v>
      </c>
      <c r="D86" t="s">
        <v>220</v>
      </c>
      <c r="E86" t="s">
        <v>1694</v>
      </c>
      <c r="F86" t="s">
        <v>319</v>
      </c>
      <c r="G86" t="s">
        <v>1801</v>
      </c>
      <c r="H86" t="s">
        <v>1802</v>
      </c>
      <c r="I86" t="s">
        <v>1803</v>
      </c>
      <c r="K86" t="s">
        <v>340</v>
      </c>
      <c r="L86" s="145">
        <v>45604.427569444444</v>
      </c>
      <c r="M86" t="s">
        <v>1321</v>
      </c>
    </row>
    <row r="87" spans="1:13">
      <c r="A87">
        <v>1323533</v>
      </c>
      <c r="B87">
        <v>101070108</v>
      </c>
      <c r="C87" t="s">
        <v>537</v>
      </c>
      <c r="D87" t="s">
        <v>220</v>
      </c>
      <c r="E87" t="s">
        <v>1694</v>
      </c>
      <c r="F87" t="s">
        <v>319</v>
      </c>
      <c r="G87" t="s">
        <v>1804</v>
      </c>
      <c r="H87" t="s">
        <v>1618</v>
      </c>
      <c r="I87" t="s">
        <v>1805</v>
      </c>
      <c r="K87" t="s">
        <v>340</v>
      </c>
      <c r="L87" s="145">
        <v>45604.427569444444</v>
      </c>
      <c r="M87" t="s">
        <v>1321</v>
      </c>
    </row>
    <row r="88" spans="1:13">
      <c r="A88">
        <v>1323535</v>
      </c>
      <c r="B88">
        <v>101070109</v>
      </c>
      <c r="C88" t="s">
        <v>541</v>
      </c>
      <c r="D88" t="s">
        <v>220</v>
      </c>
      <c r="E88" t="s">
        <v>1694</v>
      </c>
      <c r="F88" t="s">
        <v>319</v>
      </c>
      <c r="G88" t="s">
        <v>1806</v>
      </c>
      <c r="H88" t="s">
        <v>1807</v>
      </c>
      <c r="I88" t="s">
        <v>1129</v>
      </c>
      <c r="K88" t="s">
        <v>340</v>
      </c>
      <c r="L88" s="145">
        <v>45604.427569444444</v>
      </c>
      <c r="M88" t="s">
        <v>1321</v>
      </c>
    </row>
    <row r="89" spans="1:13">
      <c r="A89">
        <v>1323537</v>
      </c>
      <c r="B89">
        <v>101070110</v>
      </c>
      <c r="C89" t="s">
        <v>545</v>
      </c>
      <c r="D89" t="s">
        <v>220</v>
      </c>
      <c r="E89" t="s">
        <v>1694</v>
      </c>
      <c r="F89" t="s">
        <v>319</v>
      </c>
      <c r="G89" t="s">
        <v>1808</v>
      </c>
      <c r="H89" t="s">
        <v>1809</v>
      </c>
      <c r="I89" t="s">
        <v>1810</v>
      </c>
      <c r="K89" t="s">
        <v>317</v>
      </c>
      <c r="L89" s="145">
        <v>45604.427569444444</v>
      </c>
      <c r="M89" t="s">
        <v>1321</v>
      </c>
    </row>
    <row r="90" spans="1:13">
      <c r="A90">
        <v>1323539</v>
      </c>
      <c r="B90">
        <v>101070111</v>
      </c>
      <c r="C90" t="s">
        <v>549</v>
      </c>
      <c r="D90" t="s">
        <v>220</v>
      </c>
      <c r="E90" t="s">
        <v>1694</v>
      </c>
      <c r="F90" t="s">
        <v>319</v>
      </c>
      <c r="G90" s="335" t="s">
        <v>1811</v>
      </c>
      <c r="H90" t="s">
        <v>1812</v>
      </c>
      <c r="I90" t="s">
        <v>1813</v>
      </c>
      <c r="K90" t="s">
        <v>317</v>
      </c>
      <c r="L90" s="145">
        <v>45604.427569444444</v>
      </c>
      <c r="M90" t="s">
        <v>1321</v>
      </c>
    </row>
    <row r="91" spans="1:13">
      <c r="A91">
        <v>1323541</v>
      </c>
      <c r="B91">
        <v>101070112</v>
      </c>
      <c r="C91" t="s">
        <v>553</v>
      </c>
      <c r="D91" t="s">
        <v>220</v>
      </c>
      <c r="E91" t="s">
        <v>1694</v>
      </c>
      <c r="F91" t="s">
        <v>319</v>
      </c>
      <c r="G91" t="s">
        <v>1814</v>
      </c>
      <c r="H91" t="s">
        <v>1053</v>
      </c>
      <c r="I91" t="s">
        <v>1815</v>
      </c>
      <c r="K91" t="s">
        <v>340</v>
      </c>
      <c r="L91" s="145">
        <v>45604.427569444444</v>
      </c>
      <c r="M91" t="s">
        <v>1321</v>
      </c>
    </row>
    <row r="92" spans="1:13">
      <c r="A92">
        <v>1323597</v>
      </c>
      <c r="B92">
        <v>101070113</v>
      </c>
      <c r="C92" t="s">
        <v>1866</v>
      </c>
      <c r="D92" t="s">
        <v>220</v>
      </c>
      <c r="E92" t="s">
        <v>1694</v>
      </c>
      <c r="F92" t="s">
        <v>319</v>
      </c>
      <c r="G92" t="s">
        <v>352</v>
      </c>
      <c r="H92" t="s">
        <v>352</v>
      </c>
      <c r="I92" t="s">
        <v>1849</v>
      </c>
      <c r="K92" t="s">
        <v>340</v>
      </c>
      <c r="L92" s="145">
        <v>45604.427569444444</v>
      </c>
      <c r="M92" t="s">
        <v>1321</v>
      </c>
    </row>
    <row r="93" spans="1:13">
      <c r="A93">
        <v>1323743</v>
      </c>
      <c r="B93">
        <v>101070201</v>
      </c>
      <c r="C93" t="s">
        <v>789</v>
      </c>
      <c r="D93" t="s">
        <v>221</v>
      </c>
      <c r="E93" t="s">
        <v>1694</v>
      </c>
      <c r="F93" t="s">
        <v>661</v>
      </c>
      <c r="G93" t="s">
        <v>352</v>
      </c>
      <c r="H93" t="s">
        <v>352</v>
      </c>
      <c r="I93" t="s">
        <v>1921</v>
      </c>
      <c r="K93" t="s">
        <v>340</v>
      </c>
      <c r="L93" s="145">
        <v>45604.427569444444</v>
      </c>
      <c r="M93" t="s">
        <v>1321</v>
      </c>
    </row>
    <row r="94" spans="1:13">
      <c r="A94">
        <v>1323745</v>
      </c>
      <c r="B94">
        <v>101070202</v>
      </c>
      <c r="C94" t="s">
        <v>792</v>
      </c>
      <c r="D94" t="s">
        <v>221</v>
      </c>
      <c r="E94" t="s">
        <v>1694</v>
      </c>
      <c r="F94" t="s">
        <v>661</v>
      </c>
      <c r="G94" t="s">
        <v>1922</v>
      </c>
      <c r="H94" t="s">
        <v>1117</v>
      </c>
      <c r="I94" t="s">
        <v>1923</v>
      </c>
      <c r="K94" t="s">
        <v>340</v>
      </c>
      <c r="L94" s="145">
        <v>45604.427569444444</v>
      </c>
      <c r="M94" t="s">
        <v>1321</v>
      </c>
    </row>
    <row r="95" spans="1:13">
      <c r="A95">
        <v>1323543</v>
      </c>
      <c r="B95">
        <v>101070203</v>
      </c>
      <c r="C95" t="s">
        <v>557</v>
      </c>
      <c r="D95" t="s">
        <v>221</v>
      </c>
      <c r="E95" t="s">
        <v>1694</v>
      </c>
      <c r="F95" t="s">
        <v>303</v>
      </c>
      <c r="G95" s="335" t="s">
        <v>1816</v>
      </c>
      <c r="H95" t="s">
        <v>1817</v>
      </c>
      <c r="I95" t="s">
        <v>1818</v>
      </c>
      <c r="K95" t="s">
        <v>317</v>
      </c>
      <c r="L95" s="145">
        <v>45604.427569444444</v>
      </c>
      <c r="M95" t="s">
        <v>1321</v>
      </c>
    </row>
    <row r="96" spans="1:13">
      <c r="A96">
        <v>1323545</v>
      </c>
      <c r="B96">
        <v>101070301</v>
      </c>
      <c r="C96" t="s">
        <v>561</v>
      </c>
      <c r="D96" t="s">
        <v>222</v>
      </c>
      <c r="E96" t="s">
        <v>1694</v>
      </c>
      <c r="F96" t="s">
        <v>319</v>
      </c>
      <c r="G96" s="335" t="s">
        <v>1819</v>
      </c>
      <c r="H96" t="s">
        <v>1820</v>
      </c>
      <c r="I96" t="s">
        <v>1821</v>
      </c>
      <c r="K96" t="s">
        <v>317</v>
      </c>
      <c r="L96" s="145">
        <v>45604.427569444444</v>
      </c>
      <c r="M96" t="s">
        <v>1321</v>
      </c>
    </row>
    <row r="97" spans="1:13">
      <c r="A97">
        <v>1323547</v>
      </c>
      <c r="B97">
        <v>101070302</v>
      </c>
      <c r="C97" t="s">
        <v>565</v>
      </c>
      <c r="D97" t="s">
        <v>222</v>
      </c>
      <c r="E97" t="s">
        <v>1694</v>
      </c>
      <c r="F97" t="s">
        <v>319</v>
      </c>
      <c r="G97" t="s">
        <v>1822</v>
      </c>
      <c r="H97" t="s">
        <v>1823</v>
      </c>
      <c r="I97" t="s">
        <v>1824</v>
      </c>
      <c r="K97" t="s">
        <v>340</v>
      </c>
      <c r="L97" s="145">
        <v>45604.427569444444</v>
      </c>
      <c r="M97" t="s">
        <v>1321</v>
      </c>
    </row>
    <row r="98" spans="1:13">
      <c r="A98">
        <v>1323549</v>
      </c>
      <c r="B98">
        <v>101070401</v>
      </c>
      <c r="C98" t="s">
        <v>573</v>
      </c>
      <c r="D98" t="s">
        <v>223</v>
      </c>
      <c r="E98" t="s">
        <v>1694</v>
      </c>
      <c r="F98" t="s">
        <v>319</v>
      </c>
      <c r="G98" t="s">
        <v>1825</v>
      </c>
      <c r="H98" t="s">
        <v>1826</v>
      </c>
      <c r="I98" t="s">
        <v>513</v>
      </c>
      <c r="K98" t="s">
        <v>317</v>
      </c>
      <c r="L98" s="145">
        <v>45604.427569444444</v>
      </c>
      <c r="M98" t="s">
        <v>1321</v>
      </c>
    </row>
    <row r="99" spans="1:13">
      <c r="A99">
        <v>1323551</v>
      </c>
      <c r="B99">
        <v>101070402</v>
      </c>
      <c r="C99" t="s">
        <v>577</v>
      </c>
      <c r="D99" t="s">
        <v>223</v>
      </c>
      <c r="E99" t="s">
        <v>1694</v>
      </c>
      <c r="F99" t="s">
        <v>319</v>
      </c>
      <c r="G99" t="s">
        <v>1716</v>
      </c>
      <c r="H99" t="s">
        <v>1827</v>
      </c>
      <c r="I99" t="s">
        <v>1828</v>
      </c>
      <c r="K99" t="s">
        <v>340</v>
      </c>
      <c r="L99" s="145">
        <v>45604.427569444444</v>
      </c>
      <c r="M99" t="s">
        <v>1321</v>
      </c>
    </row>
    <row r="100" spans="1:13">
      <c r="A100">
        <v>1323553</v>
      </c>
      <c r="B100">
        <v>101070403</v>
      </c>
      <c r="C100" t="s">
        <v>581</v>
      </c>
      <c r="D100" t="s">
        <v>223</v>
      </c>
      <c r="E100" t="s">
        <v>1694</v>
      </c>
      <c r="F100" t="s">
        <v>319</v>
      </c>
      <c r="G100" t="s">
        <v>1829</v>
      </c>
      <c r="H100" t="s">
        <v>1830</v>
      </c>
      <c r="I100" t="s">
        <v>1731</v>
      </c>
      <c r="K100" t="s">
        <v>340</v>
      </c>
      <c r="L100" s="145">
        <v>45604.427569444444</v>
      </c>
      <c r="M100" t="s">
        <v>1321</v>
      </c>
    </row>
    <row r="101" spans="1:13">
      <c r="A101">
        <v>1323555</v>
      </c>
      <c r="B101">
        <v>101070404</v>
      </c>
      <c r="C101" t="s">
        <v>585</v>
      </c>
      <c r="D101" t="s">
        <v>223</v>
      </c>
      <c r="E101" t="s">
        <v>1694</v>
      </c>
      <c r="F101" t="s">
        <v>319</v>
      </c>
      <c r="G101" t="s">
        <v>1831</v>
      </c>
      <c r="H101" t="s">
        <v>1832</v>
      </c>
      <c r="I101" t="s">
        <v>1833</v>
      </c>
      <c r="K101" t="s">
        <v>340</v>
      </c>
      <c r="L101" s="145">
        <v>45604.427569444444</v>
      </c>
      <c r="M101" t="s">
        <v>1321</v>
      </c>
    </row>
    <row r="102" spans="1:13">
      <c r="A102">
        <v>1323557</v>
      </c>
      <c r="B102">
        <v>101070405</v>
      </c>
      <c r="C102" t="s">
        <v>589</v>
      </c>
      <c r="D102" t="s">
        <v>223</v>
      </c>
      <c r="E102" t="s">
        <v>1694</v>
      </c>
      <c r="F102" t="s">
        <v>319</v>
      </c>
      <c r="G102" t="s">
        <v>1834</v>
      </c>
      <c r="H102" t="s">
        <v>1835</v>
      </c>
      <c r="I102" t="s">
        <v>1761</v>
      </c>
      <c r="K102" t="s">
        <v>340</v>
      </c>
      <c r="L102" s="145">
        <v>45604.427569444444</v>
      </c>
      <c r="M102" t="s">
        <v>1321</v>
      </c>
    </row>
    <row r="103" spans="1:13">
      <c r="A103">
        <v>1323559</v>
      </c>
      <c r="B103">
        <v>101070406</v>
      </c>
      <c r="C103" t="s">
        <v>593</v>
      </c>
      <c r="D103" t="s">
        <v>223</v>
      </c>
      <c r="E103" t="s">
        <v>1694</v>
      </c>
      <c r="F103" t="s">
        <v>319</v>
      </c>
      <c r="G103" t="s">
        <v>1836</v>
      </c>
      <c r="H103" t="s">
        <v>1837</v>
      </c>
      <c r="I103" t="s">
        <v>1838</v>
      </c>
      <c r="K103" t="s">
        <v>340</v>
      </c>
      <c r="L103" s="145">
        <v>45604.427569444444</v>
      </c>
      <c r="M103" t="s">
        <v>1321</v>
      </c>
    </row>
    <row r="104" spans="1:13">
      <c r="A104">
        <v>1323561</v>
      </c>
      <c r="B104">
        <v>101070501</v>
      </c>
      <c r="C104" t="s">
        <v>596</v>
      </c>
      <c r="D104" t="s">
        <v>224</v>
      </c>
      <c r="E104" t="s">
        <v>1694</v>
      </c>
      <c r="F104" t="s">
        <v>303</v>
      </c>
      <c r="G104" t="s">
        <v>1839</v>
      </c>
      <c r="H104" t="s">
        <v>1840</v>
      </c>
      <c r="I104" t="s">
        <v>1841</v>
      </c>
      <c r="K104" t="s">
        <v>340</v>
      </c>
      <c r="L104" s="145">
        <v>45604.427569444444</v>
      </c>
      <c r="M104" t="s">
        <v>1321</v>
      </c>
    </row>
    <row r="105" spans="1:13">
      <c r="A105">
        <v>1323563</v>
      </c>
      <c r="B105">
        <v>101070502</v>
      </c>
      <c r="C105" t="s">
        <v>599</v>
      </c>
      <c r="D105" t="s">
        <v>224</v>
      </c>
      <c r="E105" t="s">
        <v>1694</v>
      </c>
      <c r="F105" t="s">
        <v>319</v>
      </c>
      <c r="G105" t="s">
        <v>1842</v>
      </c>
      <c r="H105" t="s">
        <v>1843</v>
      </c>
      <c r="I105" t="s">
        <v>1844</v>
      </c>
      <c r="K105" t="s">
        <v>340</v>
      </c>
      <c r="L105" s="145">
        <v>45604.427569444444</v>
      </c>
      <c r="M105" t="s">
        <v>1321</v>
      </c>
    </row>
    <row r="106" spans="1:13">
      <c r="A106">
        <v>1323565</v>
      </c>
      <c r="B106">
        <v>101070503</v>
      </c>
      <c r="C106" t="s">
        <v>603</v>
      </c>
      <c r="D106" t="s">
        <v>224</v>
      </c>
      <c r="E106" t="s">
        <v>1694</v>
      </c>
      <c r="F106" t="s">
        <v>319</v>
      </c>
      <c r="G106" t="s">
        <v>1845</v>
      </c>
      <c r="H106" t="s">
        <v>1846</v>
      </c>
      <c r="I106" t="s">
        <v>1847</v>
      </c>
      <c r="K106" t="s">
        <v>340</v>
      </c>
      <c r="L106" s="145">
        <v>45604.427569444444</v>
      </c>
      <c r="M106" t="s">
        <v>1321</v>
      </c>
    </row>
    <row r="107" spans="1:13">
      <c r="A107">
        <v>1323567</v>
      </c>
      <c r="B107">
        <v>101070505</v>
      </c>
      <c r="C107" t="s">
        <v>608</v>
      </c>
      <c r="D107" t="s">
        <v>224</v>
      </c>
      <c r="E107" t="s">
        <v>1694</v>
      </c>
      <c r="F107" t="s">
        <v>303</v>
      </c>
      <c r="G107" t="s">
        <v>1848</v>
      </c>
      <c r="H107" t="s">
        <v>1598</v>
      </c>
      <c r="I107" t="s">
        <v>1849</v>
      </c>
      <c r="K107" t="s">
        <v>340</v>
      </c>
      <c r="L107" s="145">
        <v>45604.427569444444</v>
      </c>
      <c r="M107" t="s">
        <v>1321</v>
      </c>
    </row>
    <row r="108" spans="1:13">
      <c r="A108">
        <v>1323747</v>
      </c>
      <c r="B108">
        <v>101070507</v>
      </c>
      <c r="C108" t="s">
        <v>795</v>
      </c>
      <c r="D108" t="s">
        <v>224</v>
      </c>
      <c r="E108" t="s">
        <v>1694</v>
      </c>
      <c r="F108" t="s">
        <v>661</v>
      </c>
      <c r="G108" t="s">
        <v>352</v>
      </c>
      <c r="H108" t="s">
        <v>352</v>
      </c>
      <c r="I108" t="s">
        <v>1924</v>
      </c>
      <c r="K108" t="s">
        <v>340</v>
      </c>
      <c r="L108" s="145">
        <v>45604.427569444444</v>
      </c>
      <c r="M108" t="s">
        <v>1321</v>
      </c>
    </row>
    <row r="109" spans="1:13">
      <c r="A109">
        <v>1323599</v>
      </c>
      <c r="B109">
        <v>101070508</v>
      </c>
      <c r="C109" t="s">
        <v>1867</v>
      </c>
      <c r="D109" t="s">
        <v>224</v>
      </c>
      <c r="E109" t="s">
        <v>1694</v>
      </c>
      <c r="F109" t="s">
        <v>303</v>
      </c>
      <c r="G109" t="s">
        <v>352</v>
      </c>
      <c r="H109" t="s">
        <v>352</v>
      </c>
      <c r="I109" t="s">
        <v>1849</v>
      </c>
      <c r="K109" t="s">
        <v>340</v>
      </c>
      <c r="L109" s="145">
        <v>45604.427569444444</v>
      </c>
      <c r="M109" t="s">
        <v>1321</v>
      </c>
    </row>
    <row r="110" spans="1:13">
      <c r="A110">
        <v>1323749</v>
      </c>
      <c r="B110">
        <v>101080101</v>
      </c>
      <c r="C110" t="s">
        <v>796</v>
      </c>
      <c r="D110" t="s">
        <v>106</v>
      </c>
      <c r="E110" t="s">
        <v>1694</v>
      </c>
      <c r="F110" t="s">
        <v>661</v>
      </c>
      <c r="G110" t="s">
        <v>1925</v>
      </c>
      <c r="H110" t="s">
        <v>1925</v>
      </c>
      <c r="I110" t="s">
        <v>766</v>
      </c>
      <c r="K110" t="s">
        <v>317</v>
      </c>
      <c r="L110" s="145">
        <v>45604.427569444444</v>
      </c>
      <c r="M110" t="s">
        <v>1321</v>
      </c>
    </row>
    <row r="111" spans="1:13">
      <c r="A111">
        <v>1323569</v>
      </c>
      <c r="B111">
        <v>101080102</v>
      </c>
      <c r="C111" t="s">
        <v>616</v>
      </c>
      <c r="D111" t="s">
        <v>106</v>
      </c>
      <c r="E111" t="s">
        <v>1694</v>
      </c>
      <c r="F111" t="s">
        <v>351</v>
      </c>
      <c r="G111" t="s">
        <v>352</v>
      </c>
      <c r="H111" t="s">
        <v>352</v>
      </c>
      <c r="I111" t="s">
        <v>352</v>
      </c>
      <c r="K111" t="s">
        <v>340</v>
      </c>
      <c r="L111" s="145">
        <v>45604.427569444444</v>
      </c>
      <c r="M111" t="s">
        <v>1321</v>
      </c>
    </row>
    <row r="112" spans="1:13">
      <c r="A112">
        <v>1323751</v>
      </c>
      <c r="B112">
        <v>101090101</v>
      </c>
      <c r="C112" t="s">
        <v>799</v>
      </c>
      <c r="D112" t="s">
        <v>107</v>
      </c>
      <c r="E112" t="s">
        <v>1694</v>
      </c>
      <c r="F112" t="s">
        <v>661</v>
      </c>
      <c r="G112" t="s">
        <v>352</v>
      </c>
      <c r="H112" t="s">
        <v>1073</v>
      </c>
      <c r="I112" t="s">
        <v>1842</v>
      </c>
      <c r="K112" t="s">
        <v>340</v>
      </c>
      <c r="L112" s="145">
        <v>45604.427569444444</v>
      </c>
      <c r="M112" t="s">
        <v>1321</v>
      </c>
    </row>
    <row r="113" spans="1:13">
      <c r="A113">
        <v>1323753</v>
      </c>
      <c r="B113">
        <v>101090102</v>
      </c>
      <c r="C113" t="s">
        <v>801</v>
      </c>
      <c r="D113" t="s">
        <v>107</v>
      </c>
      <c r="E113" t="s">
        <v>1694</v>
      </c>
      <c r="F113" t="s">
        <v>661</v>
      </c>
      <c r="G113" t="s">
        <v>352</v>
      </c>
      <c r="H113" t="s">
        <v>352</v>
      </c>
      <c r="I113" t="s">
        <v>352</v>
      </c>
      <c r="K113" t="s">
        <v>340</v>
      </c>
      <c r="L113" s="145">
        <v>45604.427569444444</v>
      </c>
      <c r="M113" t="s">
        <v>1321</v>
      </c>
    </row>
    <row r="114" spans="1:13">
      <c r="A114">
        <v>1323755</v>
      </c>
      <c r="B114">
        <v>101090103</v>
      </c>
      <c r="C114" t="s">
        <v>803</v>
      </c>
      <c r="D114" t="s">
        <v>107</v>
      </c>
      <c r="E114" t="s">
        <v>1694</v>
      </c>
      <c r="F114" t="s">
        <v>661</v>
      </c>
      <c r="G114" t="s">
        <v>1926</v>
      </c>
      <c r="H114" t="s">
        <v>1927</v>
      </c>
      <c r="I114" t="s">
        <v>1927</v>
      </c>
      <c r="K114" t="s">
        <v>340</v>
      </c>
      <c r="L114" s="145">
        <v>45604.427569444444</v>
      </c>
      <c r="M114" t="s">
        <v>1321</v>
      </c>
    </row>
    <row r="115" spans="1:13">
      <c r="A115">
        <v>1323757</v>
      </c>
      <c r="B115">
        <v>101090104</v>
      </c>
      <c r="C115" t="s">
        <v>805</v>
      </c>
      <c r="D115" t="s">
        <v>107</v>
      </c>
      <c r="E115" t="s">
        <v>1694</v>
      </c>
      <c r="F115" t="s">
        <v>661</v>
      </c>
      <c r="G115" t="s">
        <v>352</v>
      </c>
      <c r="H115" t="s">
        <v>1928</v>
      </c>
      <c r="I115" t="s">
        <v>1929</v>
      </c>
      <c r="K115" t="s">
        <v>340</v>
      </c>
      <c r="L115" s="145">
        <v>45604.427569444444</v>
      </c>
      <c r="M115" t="s">
        <v>1321</v>
      </c>
    </row>
    <row r="116" spans="1:13">
      <c r="A116">
        <v>1323759</v>
      </c>
      <c r="B116">
        <v>101090105</v>
      </c>
      <c r="C116" t="s">
        <v>806</v>
      </c>
      <c r="D116" t="s">
        <v>107</v>
      </c>
      <c r="E116" t="s">
        <v>1694</v>
      </c>
      <c r="F116" t="s">
        <v>661</v>
      </c>
      <c r="G116" t="s">
        <v>1930</v>
      </c>
      <c r="H116" t="s">
        <v>1462</v>
      </c>
      <c r="I116" t="s">
        <v>1931</v>
      </c>
      <c r="K116" t="s">
        <v>317</v>
      </c>
      <c r="L116" s="145">
        <v>45604.427569444444</v>
      </c>
      <c r="M116" t="s">
        <v>1321</v>
      </c>
    </row>
    <row r="117" spans="1:13">
      <c r="A117">
        <v>1323761</v>
      </c>
      <c r="B117">
        <v>101090106</v>
      </c>
      <c r="C117" t="s">
        <v>809</v>
      </c>
      <c r="D117" t="s">
        <v>107</v>
      </c>
      <c r="E117" t="s">
        <v>1694</v>
      </c>
      <c r="F117" t="s">
        <v>661</v>
      </c>
      <c r="G117" t="s">
        <v>352</v>
      </c>
      <c r="H117" t="s">
        <v>675</v>
      </c>
      <c r="I117" t="s">
        <v>1932</v>
      </c>
      <c r="K117" t="s">
        <v>340</v>
      </c>
      <c r="L117" s="145">
        <v>45604.427569444444</v>
      </c>
      <c r="M117" t="s">
        <v>1321</v>
      </c>
    </row>
    <row r="118" spans="1:13">
      <c r="A118">
        <v>1323763</v>
      </c>
      <c r="B118">
        <v>101090107</v>
      </c>
      <c r="C118" t="s">
        <v>810</v>
      </c>
      <c r="D118" t="s">
        <v>107</v>
      </c>
      <c r="E118" t="s">
        <v>1694</v>
      </c>
      <c r="F118" t="s">
        <v>661</v>
      </c>
      <c r="G118" t="s">
        <v>352</v>
      </c>
      <c r="H118" t="s">
        <v>352</v>
      </c>
      <c r="I118" t="s">
        <v>352</v>
      </c>
      <c r="K118" t="s">
        <v>340</v>
      </c>
      <c r="L118" s="145">
        <v>45604.427569444444</v>
      </c>
      <c r="M118" t="s">
        <v>1321</v>
      </c>
    </row>
    <row r="119" spans="1:13">
      <c r="A119">
        <v>1323765</v>
      </c>
      <c r="B119">
        <v>101090108</v>
      </c>
      <c r="C119" t="s">
        <v>811</v>
      </c>
      <c r="D119" t="s">
        <v>107</v>
      </c>
      <c r="E119" t="s">
        <v>1694</v>
      </c>
      <c r="F119" t="s">
        <v>661</v>
      </c>
      <c r="G119" t="s">
        <v>1933</v>
      </c>
      <c r="H119" t="s">
        <v>1934</v>
      </c>
      <c r="I119" t="s">
        <v>1934</v>
      </c>
      <c r="K119" t="s">
        <v>340</v>
      </c>
      <c r="L119" s="145">
        <v>45604.427569444444</v>
      </c>
      <c r="M119" t="s">
        <v>1321</v>
      </c>
    </row>
    <row r="120" spans="1:13">
      <c r="A120">
        <v>1323571</v>
      </c>
      <c r="B120">
        <v>101100101</v>
      </c>
      <c r="C120" t="s">
        <v>620</v>
      </c>
      <c r="D120" t="s">
        <v>108</v>
      </c>
      <c r="E120" t="s">
        <v>1694</v>
      </c>
      <c r="F120" t="s">
        <v>319</v>
      </c>
      <c r="G120" s="335" t="s">
        <v>1850</v>
      </c>
      <c r="H120" t="s">
        <v>1449</v>
      </c>
      <c r="I120" t="s">
        <v>1851</v>
      </c>
      <c r="K120" t="s">
        <v>317</v>
      </c>
      <c r="L120" s="145">
        <v>45604.427569444444</v>
      </c>
      <c r="M120" t="s">
        <v>1321</v>
      </c>
    </row>
    <row r="121" spans="1:13">
      <c r="A121">
        <v>1323767</v>
      </c>
      <c r="B121">
        <v>101100102</v>
      </c>
      <c r="C121" t="s">
        <v>813</v>
      </c>
      <c r="D121" t="s">
        <v>108</v>
      </c>
      <c r="E121" t="s">
        <v>1694</v>
      </c>
      <c r="F121" t="s">
        <v>661</v>
      </c>
      <c r="G121" t="s">
        <v>352</v>
      </c>
      <c r="H121" t="s">
        <v>1935</v>
      </c>
      <c r="I121" t="s">
        <v>1352</v>
      </c>
      <c r="K121" t="s">
        <v>340</v>
      </c>
      <c r="L121" s="145">
        <v>45604.427569444444</v>
      </c>
      <c r="M121" t="s">
        <v>1321</v>
      </c>
    </row>
    <row r="122" spans="1:13">
      <c r="A122">
        <v>1323573</v>
      </c>
      <c r="B122">
        <v>101100103</v>
      </c>
      <c r="C122" t="s">
        <v>624</v>
      </c>
      <c r="D122" t="s">
        <v>108</v>
      </c>
      <c r="E122" t="s">
        <v>1694</v>
      </c>
      <c r="F122" t="s">
        <v>319</v>
      </c>
      <c r="G122" t="s">
        <v>1712</v>
      </c>
      <c r="H122" t="s">
        <v>1601</v>
      </c>
      <c r="I122" t="s">
        <v>1852</v>
      </c>
      <c r="K122" t="s">
        <v>317</v>
      </c>
      <c r="L122" s="145">
        <v>45604.427569444444</v>
      </c>
      <c r="M122" t="s">
        <v>1321</v>
      </c>
    </row>
    <row r="123" spans="1:13">
      <c r="A123">
        <v>1323575</v>
      </c>
      <c r="B123">
        <v>101100104</v>
      </c>
      <c r="C123" t="s">
        <v>628</v>
      </c>
      <c r="D123" t="s">
        <v>108</v>
      </c>
      <c r="E123" t="s">
        <v>1694</v>
      </c>
      <c r="F123" t="s">
        <v>319</v>
      </c>
      <c r="G123" t="s">
        <v>1853</v>
      </c>
      <c r="H123" t="s">
        <v>1854</v>
      </c>
      <c r="I123" t="s">
        <v>1855</v>
      </c>
      <c r="K123" t="s">
        <v>317</v>
      </c>
      <c r="L123" s="145">
        <v>45604.427569444444</v>
      </c>
      <c r="M123" t="s">
        <v>1321</v>
      </c>
    </row>
    <row r="124" spans="1:13">
      <c r="A124">
        <v>1323577</v>
      </c>
      <c r="B124">
        <v>101100105</v>
      </c>
      <c r="C124" t="s">
        <v>632</v>
      </c>
      <c r="D124" t="s">
        <v>108</v>
      </c>
      <c r="E124" t="s">
        <v>1694</v>
      </c>
      <c r="F124" t="s">
        <v>319</v>
      </c>
      <c r="G124" t="s">
        <v>1322</v>
      </c>
      <c r="H124" t="s">
        <v>1856</v>
      </c>
      <c r="I124" t="s">
        <v>1857</v>
      </c>
      <c r="K124" t="s">
        <v>317</v>
      </c>
      <c r="L124" s="145">
        <v>45604.427569444444</v>
      </c>
      <c r="M124" t="s">
        <v>1321</v>
      </c>
    </row>
    <row r="125" spans="1:13">
      <c r="A125">
        <v>1323579</v>
      </c>
      <c r="B125">
        <v>101100106</v>
      </c>
      <c r="C125" t="s">
        <v>636</v>
      </c>
      <c r="D125" t="s">
        <v>108</v>
      </c>
      <c r="E125" t="s">
        <v>1694</v>
      </c>
      <c r="F125" t="s">
        <v>319</v>
      </c>
      <c r="G125" t="s">
        <v>1858</v>
      </c>
      <c r="H125" t="s">
        <v>1859</v>
      </c>
      <c r="I125" t="s">
        <v>1860</v>
      </c>
      <c r="K125" t="s">
        <v>340</v>
      </c>
      <c r="L125" s="145">
        <v>45604.427569444444</v>
      </c>
      <c r="M125" t="s">
        <v>1321</v>
      </c>
    </row>
    <row r="126" spans="1:13">
      <c r="A126">
        <v>1323581</v>
      </c>
      <c r="B126">
        <v>101100107</v>
      </c>
      <c r="C126" t="s">
        <v>640</v>
      </c>
      <c r="D126" t="s">
        <v>108</v>
      </c>
      <c r="E126" t="s">
        <v>1694</v>
      </c>
      <c r="F126" t="s">
        <v>319</v>
      </c>
      <c r="G126" t="s">
        <v>1861</v>
      </c>
      <c r="H126" t="s">
        <v>1862</v>
      </c>
      <c r="I126" t="s">
        <v>1858</v>
      </c>
      <c r="K126" t="s">
        <v>340</v>
      </c>
      <c r="L126" s="145">
        <v>45604.427569444444</v>
      </c>
      <c r="M126" t="s">
        <v>1321</v>
      </c>
    </row>
    <row r="127" spans="1:13">
      <c r="A127">
        <v>1323769</v>
      </c>
      <c r="B127">
        <v>101100108</v>
      </c>
      <c r="C127" t="s">
        <v>815</v>
      </c>
      <c r="D127" t="s">
        <v>108</v>
      </c>
      <c r="E127" t="s">
        <v>1694</v>
      </c>
      <c r="F127" t="s">
        <v>661</v>
      </c>
      <c r="G127" t="s">
        <v>1936</v>
      </c>
      <c r="H127" t="s">
        <v>1937</v>
      </c>
      <c r="I127" t="s">
        <v>1938</v>
      </c>
      <c r="K127" t="s">
        <v>317</v>
      </c>
      <c r="L127" s="145">
        <v>45604.427569444444</v>
      </c>
      <c r="M127" t="s">
        <v>1321</v>
      </c>
    </row>
    <row r="128" spans="1:13">
      <c r="A128">
        <v>1323771</v>
      </c>
      <c r="B128">
        <v>101100109</v>
      </c>
      <c r="C128" t="s">
        <v>817</v>
      </c>
      <c r="D128" t="s">
        <v>108</v>
      </c>
      <c r="E128" t="s">
        <v>1694</v>
      </c>
      <c r="F128" t="s">
        <v>661</v>
      </c>
      <c r="G128" t="s">
        <v>1874</v>
      </c>
      <c r="H128" t="s">
        <v>1874</v>
      </c>
      <c r="I128" t="s">
        <v>434</v>
      </c>
      <c r="K128" t="s">
        <v>340</v>
      </c>
      <c r="L128" s="145">
        <v>45604.427569444444</v>
      </c>
      <c r="M128" t="s">
        <v>1321</v>
      </c>
    </row>
    <row r="129" spans="1:13">
      <c r="A129">
        <v>1323773</v>
      </c>
      <c r="B129">
        <v>101100110</v>
      </c>
      <c r="C129" t="s">
        <v>818</v>
      </c>
      <c r="D129" t="s">
        <v>108</v>
      </c>
      <c r="E129" t="s">
        <v>1694</v>
      </c>
      <c r="F129" t="s">
        <v>661</v>
      </c>
      <c r="G129" t="s">
        <v>1939</v>
      </c>
      <c r="H129" t="s">
        <v>1939</v>
      </c>
      <c r="I129" t="s">
        <v>352</v>
      </c>
      <c r="K129" t="s">
        <v>317</v>
      </c>
      <c r="L129" s="145">
        <v>45604.427569444444</v>
      </c>
      <c r="M129" t="s">
        <v>1321</v>
      </c>
    </row>
    <row r="130" spans="1:13">
      <c r="A130">
        <v>1323775</v>
      </c>
      <c r="B130">
        <v>101100111</v>
      </c>
      <c r="C130" t="s">
        <v>820</v>
      </c>
      <c r="D130" t="s">
        <v>108</v>
      </c>
      <c r="E130" t="s">
        <v>1694</v>
      </c>
      <c r="F130" t="s">
        <v>661</v>
      </c>
      <c r="G130" t="s">
        <v>844</v>
      </c>
      <c r="H130" t="s">
        <v>1940</v>
      </c>
      <c r="I130" t="s">
        <v>1434</v>
      </c>
      <c r="K130" t="s">
        <v>340</v>
      </c>
      <c r="L130" s="145">
        <v>45604.427569444444</v>
      </c>
      <c r="M130" t="s">
        <v>1321</v>
      </c>
    </row>
    <row r="131" spans="1:13">
      <c r="A131">
        <v>1323777</v>
      </c>
      <c r="B131">
        <v>102010101</v>
      </c>
      <c r="C131" t="s">
        <v>822</v>
      </c>
      <c r="D131" t="s">
        <v>109</v>
      </c>
      <c r="E131" t="s">
        <v>1694</v>
      </c>
      <c r="F131" t="s">
        <v>661</v>
      </c>
      <c r="G131" t="s">
        <v>1941</v>
      </c>
      <c r="H131" t="s">
        <v>352</v>
      </c>
      <c r="I131" t="s">
        <v>1942</v>
      </c>
      <c r="K131" t="s">
        <v>317</v>
      </c>
      <c r="L131" s="145">
        <v>45604.427569444444</v>
      </c>
      <c r="M131" t="s">
        <v>1321</v>
      </c>
    </row>
    <row r="132" spans="1:13">
      <c r="A132">
        <v>1323779</v>
      </c>
      <c r="B132">
        <v>102010102</v>
      </c>
      <c r="C132" t="s">
        <v>823</v>
      </c>
      <c r="D132" t="s">
        <v>109</v>
      </c>
      <c r="E132" t="s">
        <v>1694</v>
      </c>
      <c r="F132" t="s">
        <v>661</v>
      </c>
      <c r="G132" t="s">
        <v>1517</v>
      </c>
      <c r="H132" t="s">
        <v>1943</v>
      </c>
      <c r="I132" t="s">
        <v>1739</v>
      </c>
      <c r="K132" t="s">
        <v>340</v>
      </c>
      <c r="L132" s="145">
        <v>45604.427569444444</v>
      </c>
      <c r="M132" t="s">
        <v>1321</v>
      </c>
    </row>
    <row r="133" spans="1:13">
      <c r="A133">
        <v>1323781</v>
      </c>
      <c r="B133">
        <v>102010103</v>
      </c>
      <c r="C133" t="s">
        <v>825</v>
      </c>
      <c r="D133" t="s">
        <v>109</v>
      </c>
      <c r="E133" t="s">
        <v>1694</v>
      </c>
      <c r="F133" t="s">
        <v>661</v>
      </c>
      <c r="G133" t="s">
        <v>352</v>
      </c>
      <c r="H133" t="s">
        <v>352</v>
      </c>
      <c r="I133" t="s">
        <v>1944</v>
      </c>
      <c r="K133" t="s">
        <v>340</v>
      </c>
      <c r="L133" s="145">
        <v>45604.427569444444</v>
      </c>
      <c r="M133" t="s">
        <v>1321</v>
      </c>
    </row>
    <row r="134" spans="1:13">
      <c r="A134">
        <v>1323783</v>
      </c>
      <c r="B134">
        <v>102010104</v>
      </c>
      <c r="C134" t="s">
        <v>827</v>
      </c>
      <c r="D134" t="s">
        <v>109</v>
      </c>
      <c r="E134" t="s">
        <v>1694</v>
      </c>
      <c r="F134" t="s">
        <v>661</v>
      </c>
      <c r="G134" t="s">
        <v>1945</v>
      </c>
      <c r="H134" t="s">
        <v>1946</v>
      </c>
      <c r="I134" t="s">
        <v>1947</v>
      </c>
      <c r="K134" t="s">
        <v>317</v>
      </c>
      <c r="L134" s="145">
        <v>45604.427569444444</v>
      </c>
      <c r="M134" t="s">
        <v>1321</v>
      </c>
    </row>
    <row r="135" spans="1:13">
      <c r="A135">
        <v>1323785</v>
      </c>
      <c r="B135">
        <v>102020101</v>
      </c>
      <c r="C135" t="s">
        <v>829</v>
      </c>
      <c r="D135" t="s">
        <v>111</v>
      </c>
      <c r="E135" t="s">
        <v>1694</v>
      </c>
      <c r="F135" t="s">
        <v>661</v>
      </c>
      <c r="G135" t="s">
        <v>352</v>
      </c>
      <c r="H135" t="s">
        <v>1948</v>
      </c>
      <c r="I135" t="s">
        <v>1949</v>
      </c>
      <c r="K135" t="s">
        <v>340</v>
      </c>
      <c r="L135" s="145">
        <v>45604.427569444444</v>
      </c>
      <c r="M135" t="s">
        <v>1321</v>
      </c>
    </row>
    <row r="136" spans="1:13">
      <c r="A136">
        <v>1323787</v>
      </c>
      <c r="B136">
        <v>102020102</v>
      </c>
      <c r="C136" t="s">
        <v>832</v>
      </c>
      <c r="D136" t="s">
        <v>111</v>
      </c>
      <c r="E136" t="s">
        <v>1694</v>
      </c>
      <c r="F136" t="s">
        <v>661</v>
      </c>
      <c r="G136" t="s">
        <v>352</v>
      </c>
      <c r="H136" t="s">
        <v>352</v>
      </c>
      <c r="I136" t="s">
        <v>1950</v>
      </c>
      <c r="K136" t="s">
        <v>340</v>
      </c>
      <c r="L136" s="145">
        <v>45604.427569444444</v>
      </c>
      <c r="M136" t="s">
        <v>1321</v>
      </c>
    </row>
    <row r="137" spans="1:13">
      <c r="A137">
        <v>1323789</v>
      </c>
      <c r="B137">
        <v>102020103</v>
      </c>
      <c r="C137" t="s">
        <v>833</v>
      </c>
      <c r="D137" t="s">
        <v>111</v>
      </c>
      <c r="E137" t="s">
        <v>1694</v>
      </c>
      <c r="F137" t="s">
        <v>661</v>
      </c>
      <c r="G137" t="s">
        <v>352</v>
      </c>
      <c r="H137" t="s">
        <v>352</v>
      </c>
      <c r="I137" t="s">
        <v>1545</v>
      </c>
      <c r="K137" t="s">
        <v>340</v>
      </c>
      <c r="L137" s="145">
        <v>45604.427569444444</v>
      </c>
      <c r="M137" t="s">
        <v>1321</v>
      </c>
    </row>
    <row r="138" spans="1:13">
      <c r="A138">
        <v>1323791</v>
      </c>
      <c r="B138">
        <v>102020104</v>
      </c>
      <c r="C138" t="s">
        <v>834</v>
      </c>
      <c r="D138" t="s">
        <v>111</v>
      </c>
      <c r="E138" t="s">
        <v>1694</v>
      </c>
      <c r="F138" t="s">
        <v>661</v>
      </c>
      <c r="G138" t="s">
        <v>1951</v>
      </c>
      <c r="H138" t="s">
        <v>1465</v>
      </c>
      <c r="I138" t="s">
        <v>372</v>
      </c>
      <c r="K138" t="s">
        <v>340</v>
      </c>
      <c r="L138" s="145">
        <v>45604.427569444444</v>
      </c>
      <c r="M138" t="s">
        <v>1321</v>
      </c>
    </row>
    <row r="139" spans="1:13">
      <c r="A139">
        <v>1323793</v>
      </c>
      <c r="B139">
        <v>102020105</v>
      </c>
      <c r="C139" t="s">
        <v>836</v>
      </c>
      <c r="D139" t="s">
        <v>111</v>
      </c>
      <c r="E139" t="s">
        <v>1694</v>
      </c>
      <c r="F139" t="s">
        <v>661</v>
      </c>
      <c r="G139" t="s">
        <v>1291</v>
      </c>
      <c r="H139" t="s">
        <v>1071</v>
      </c>
      <c r="I139" t="s">
        <v>1952</v>
      </c>
      <c r="K139" t="s">
        <v>317</v>
      </c>
      <c r="L139" s="145">
        <v>45604.427569444444</v>
      </c>
      <c r="M139" t="s">
        <v>1321</v>
      </c>
    </row>
    <row r="140" spans="1:13">
      <c r="A140">
        <v>1323795</v>
      </c>
      <c r="B140">
        <v>102020106</v>
      </c>
      <c r="C140" t="s">
        <v>837</v>
      </c>
      <c r="D140" t="s">
        <v>111</v>
      </c>
      <c r="E140" t="s">
        <v>1694</v>
      </c>
      <c r="F140" t="s">
        <v>661</v>
      </c>
      <c r="G140" t="s">
        <v>352</v>
      </c>
      <c r="H140" t="s">
        <v>352</v>
      </c>
      <c r="I140" t="s">
        <v>892</v>
      </c>
      <c r="K140" t="s">
        <v>340</v>
      </c>
      <c r="L140" s="145">
        <v>45604.427569444444</v>
      </c>
      <c r="M140" t="s">
        <v>1321</v>
      </c>
    </row>
    <row r="141" spans="1:13">
      <c r="A141">
        <v>1323797</v>
      </c>
      <c r="B141">
        <v>102020107</v>
      </c>
      <c r="C141" t="s">
        <v>838</v>
      </c>
      <c r="D141" t="s">
        <v>111</v>
      </c>
      <c r="E141" t="s">
        <v>1694</v>
      </c>
      <c r="F141" t="s">
        <v>661</v>
      </c>
      <c r="G141" t="s">
        <v>352</v>
      </c>
      <c r="H141" t="s">
        <v>352</v>
      </c>
      <c r="I141" t="s">
        <v>352</v>
      </c>
      <c r="K141" t="s">
        <v>340</v>
      </c>
      <c r="L141" s="145">
        <v>45604.427569444444</v>
      </c>
      <c r="M141" t="s">
        <v>1321</v>
      </c>
    </row>
    <row r="142" spans="1:13">
      <c r="A142">
        <v>1323583</v>
      </c>
      <c r="B142">
        <v>102020108</v>
      </c>
      <c r="C142" t="s">
        <v>644</v>
      </c>
      <c r="D142" t="s">
        <v>111</v>
      </c>
      <c r="E142" t="s">
        <v>1694</v>
      </c>
      <c r="F142" t="s">
        <v>351</v>
      </c>
      <c r="G142" t="s">
        <v>352</v>
      </c>
      <c r="H142" t="s">
        <v>352</v>
      </c>
      <c r="I142" t="s">
        <v>352</v>
      </c>
      <c r="K142" t="s">
        <v>340</v>
      </c>
      <c r="L142" s="145">
        <v>45604.427569444444</v>
      </c>
      <c r="M142" t="s">
        <v>1321</v>
      </c>
    </row>
    <row r="143" spans="1:13">
      <c r="A143">
        <v>1323799</v>
      </c>
      <c r="B143">
        <v>201010101</v>
      </c>
      <c r="C143" t="s">
        <v>839</v>
      </c>
      <c r="D143" t="s">
        <v>225</v>
      </c>
      <c r="E143" t="s">
        <v>1694</v>
      </c>
      <c r="F143" t="s">
        <v>661</v>
      </c>
      <c r="G143" t="s">
        <v>352</v>
      </c>
      <c r="H143" t="s">
        <v>352</v>
      </c>
      <c r="I143" t="s">
        <v>1953</v>
      </c>
      <c r="K143" t="s">
        <v>340</v>
      </c>
      <c r="L143" s="145">
        <v>45604.427569444444</v>
      </c>
      <c r="M143" t="s">
        <v>1321</v>
      </c>
    </row>
    <row r="144" spans="1:13">
      <c r="A144">
        <v>1323801</v>
      </c>
      <c r="B144">
        <v>201010102</v>
      </c>
      <c r="C144" t="s">
        <v>841</v>
      </c>
      <c r="D144" t="s">
        <v>225</v>
      </c>
      <c r="E144" t="s">
        <v>1694</v>
      </c>
      <c r="F144" t="s">
        <v>661</v>
      </c>
      <c r="G144" t="s">
        <v>1855</v>
      </c>
      <c r="H144" t="s">
        <v>1855</v>
      </c>
      <c r="I144" t="s">
        <v>1954</v>
      </c>
      <c r="K144" t="s">
        <v>317</v>
      </c>
      <c r="L144" s="145">
        <v>45604.427569444444</v>
      </c>
      <c r="M144" t="s">
        <v>1321</v>
      </c>
    </row>
    <row r="145" spans="1:13">
      <c r="A145">
        <v>1323803</v>
      </c>
      <c r="B145">
        <v>201010103</v>
      </c>
      <c r="C145" t="s">
        <v>843</v>
      </c>
      <c r="D145" t="s">
        <v>225</v>
      </c>
      <c r="E145" t="s">
        <v>1694</v>
      </c>
      <c r="F145" t="s">
        <v>661</v>
      </c>
      <c r="G145" t="s">
        <v>352</v>
      </c>
      <c r="H145" t="s">
        <v>1678</v>
      </c>
      <c r="I145" t="s">
        <v>352</v>
      </c>
      <c r="K145" t="s">
        <v>340</v>
      </c>
      <c r="L145" s="145">
        <v>45604.427569444444</v>
      </c>
      <c r="M145" t="s">
        <v>1321</v>
      </c>
    </row>
    <row r="146" spans="1:13">
      <c r="A146">
        <v>1323805</v>
      </c>
      <c r="B146">
        <v>201010104</v>
      </c>
      <c r="C146" t="s">
        <v>846</v>
      </c>
      <c r="D146" t="s">
        <v>225</v>
      </c>
      <c r="E146" t="s">
        <v>1694</v>
      </c>
      <c r="F146" t="s">
        <v>661</v>
      </c>
      <c r="G146" t="s">
        <v>352</v>
      </c>
      <c r="H146" t="s">
        <v>1955</v>
      </c>
      <c r="I146" t="s">
        <v>434</v>
      </c>
      <c r="K146" t="s">
        <v>340</v>
      </c>
      <c r="L146" s="145">
        <v>45604.427569444444</v>
      </c>
      <c r="M146" t="s">
        <v>1321</v>
      </c>
    </row>
    <row r="147" spans="1:13">
      <c r="A147">
        <v>1323807</v>
      </c>
      <c r="B147">
        <v>201010105</v>
      </c>
      <c r="C147" t="s">
        <v>848</v>
      </c>
      <c r="D147" t="s">
        <v>225</v>
      </c>
      <c r="E147" t="s">
        <v>1694</v>
      </c>
      <c r="F147" t="s">
        <v>661</v>
      </c>
      <c r="G147" t="s">
        <v>558</v>
      </c>
      <c r="H147" t="s">
        <v>1119</v>
      </c>
      <c r="I147" t="s">
        <v>1119</v>
      </c>
      <c r="K147" t="s">
        <v>317</v>
      </c>
      <c r="L147" s="145">
        <v>45604.427569444444</v>
      </c>
      <c r="M147" t="s">
        <v>1321</v>
      </c>
    </row>
    <row r="148" spans="1:13">
      <c r="A148">
        <v>1323809</v>
      </c>
      <c r="B148">
        <v>201010106</v>
      </c>
      <c r="C148" t="s">
        <v>850</v>
      </c>
      <c r="D148" t="s">
        <v>225</v>
      </c>
      <c r="E148" t="s">
        <v>1694</v>
      </c>
      <c r="F148" t="s">
        <v>661</v>
      </c>
      <c r="G148" t="s">
        <v>352</v>
      </c>
      <c r="H148" t="s">
        <v>1956</v>
      </c>
      <c r="I148" t="s">
        <v>1957</v>
      </c>
      <c r="K148" t="s">
        <v>340</v>
      </c>
      <c r="L148" s="145">
        <v>45604.427569444444</v>
      </c>
      <c r="M148" t="s">
        <v>1321</v>
      </c>
    </row>
    <row r="149" spans="1:13">
      <c r="A149">
        <v>1323811</v>
      </c>
      <c r="B149">
        <v>201010107</v>
      </c>
      <c r="C149" t="s">
        <v>852</v>
      </c>
      <c r="D149" t="s">
        <v>225</v>
      </c>
      <c r="E149" t="s">
        <v>1694</v>
      </c>
      <c r="F149" t="s">
        <v>661</v>
      </c>
      <c r="G149" t="s">
        <v>352</v>
      </c>
      <c r="H149" t="s">
        <v>1958</v>
      </c>
      <c r="I149" t="s">
        <v>1958</v>
      </c>
      <c r="K149" t="s">
        <v>340</v>
      </c>
      <c r="L149" s="145">
        <v>45604.427569444444</v>
      </c>
      <c r="M149" t="s">
        <v>1321</v>
      </c>
    </row>
    <row r="150" spans="1:13">
      <c r="A150">
        <v>1323813</v>
      </c>
      <c r="B150">
        <v>201010108</v>
      </c>
      <c r="C150" t="s">
        <v>854</v>
      </c>
      <c r="D150" t="s">
        <v>225</v>
      </c>
      <c r="E150" t="s">
        <v>1694</v>
      </c>
      <c r="F150" t="s">
        <v>661</v>
      </c>
      <c r="G150" t="s">
        <v>1645</v>
      </c>
      <c r="H150" t="s">
        <v>1645</v>
      </c>
      <c r="I150" t="s">
        <v>1959</v>
      </c>
      <c r="K150" t="s">
        <v>317</v>
      </c>
      <c r="L150" s="145">
        <v>45604.427569444444</v>
      </c>
      <c r="M150" t="s">
        <v>1321</v>
      </c>
    </row>
    <row r="151" spans="1:13">
      <c r="A151">
        <v>1323815</v>
      </c>
      <c r="B151">
        <v>201020101</v>
      </c>
      <c r="C151" t="s">
        <v>855</v>
      </c>
      <c r="D151" t="s">
        <v>226</v>
      </c>
      <c r="E151" t="s">
        <v>1694</v>
      </c>
      <c r="F151" t="s">
        <v>661</v>
      </c>
      <c r="G151" t="s">
        <v>1569</v>
      </c>
      <c r="H151" t="s">
        <v>1569</v>
      </c>
      <c r="I151" t="s">
        <v>1543</v>
      </c>
      <c r="K151" t="s">
        <v>317</v>
      </c>
      <c r="L151" s="145">
        <v>45604.427569444444</v>
      </c>
      <c r="M151" t="s">
        <v>1321</v>
      </c>
    </row>
    <row r="152" spans="1:13">
      <c r="A152">
        <v>1323817</v>
      </c>
      <c r="B152">
        <v>201020102</v>
      </c>
      <c r="C152" t="s">
        <v>857</v>
      </c>
      <c r="D152" t="s">
        <v>226</v>
      </c>
      <c r="E152" t="s">
        <v>1694</v>
      </c>
      <c r="F152" t="s">
        <v>661</v>
      </c>
      <c r="G152" t="s">
        <v>352</v>
      </c>
      <c r="H152" t="s">
        <v>1960</v>
      </c>
      <c r="I152" t="s">
        <v>1961</v>
      </c>
      <c r="K152" t="s">
        <v>340</v>
      </c>
      <c r="L152" s="145">
        <v>45604.427569444444</v>
      </c>
      <c r="M152" t="s">
        <v>1321</v>
      </c>
    </row>
    <row r="153" spans="1:13">
      <c r="A153">
        <v>1323819</v>
      </c>
      <c r="B153">
        <v>201020103</v>
      </c>
      <c r="C153" t="s">
        <v>860</v>
      </c>
      <c r="D153" t="s">
        <v>226</v>
      </c>
      <c r="E153" t="s">
        <v>1694</v>
      </c>
      <c r="F153" t="s">
        <v>661</v>
      </c>
      <c r="G153" t="s">
        <v>352</v>
      </c>
      <c r="H153" t="s">
        <v>352</v>
      </c>
      <c r="I153" t="s">
        <v>352</v>
      </c>
      <c r="K153" t="s">
        <v>340</v>
      </c>
      <c r="L153" s="145">
        <v>45604.427569444444</v>
      </c>
      <c r="M153" t="s">
        <v>1321</v>
      </c>
    </row>
    <row r="154" spans="1:13">
      <c r="A154">
        <v>1323821</v>
      </c>
      <c r="B154">
        <v>201020104</v>
      </c>
      <c r="C154" t="s">
        <v>861</v>
      </c>
      <c r="D154" t="s">
        <v>226</v>
      </c>
      <c r="E154" t="s">
        <v>1694</v>
      </c>
      <c r="F154" t="s">
        <v>661</v>
      </c>
      <c r="G154" t="s">
        <v>352</v>
      </c>
      <c r="H154" t="s">
        <v>1962</v>
      </c>
      <c r="I154" t="s">
        <v>1963</v>
      </c>
      <c r="K154" t="s">
        <v>340</v>
      </c>
      <c r="L154" s="145">
        <v>45604.427569444444</v>
      </c>
      <c r="M154" t="s">
        <v>1321</v>
      </c>
    </row>
    <row r="155" spans="1:13">
      <c r="A155">
        <v>1323823</v>
      </c>
      <c r="B155">
        <v>201020105</v>
      </c>
      <c r="C155" t="s">
        <v>862</v>
      </c>
      <c r="D155" t="s">
        <v>226</v>
      </c>
      <c r="E155" t="s">
        <v>1694</v>
      </c>
      <c r="F155" t="s">
        <v>661</v>
      </c>
      <c r="G155" t="s">
        <v>352</v>
      </c>
      <c r="H155" t="s">
        <v>1688</v>
      </c>
      <c r="I155" t="s">
        <v>1507</v>
      </c>
      <c r="K155" t="s">
        <v>340</v>
      </c>
      <c r="L155" s="145">
        <v>45604.427569444444</v>
      </c>
      <c r="M155" t="s">
        <v>1321</v>
      </c>
    </row>
    <row r="156" spans="1:13">
      <c r="A156">
        <v>1323825</v>
      </c>
      <c r="B156">
        <v>201020201</v>
      </c>
      <c r="C156" t="s">
        <v>864</v>
      </c>
      <c r="D156" t="s">
        <v>227</v>
      </c>
      <c r="E156" t="s">
        <v>1694</v>
      </c>
      <c r="F156" t="s">
        <v>661</v>
      </c>
      <c r="G156" t="s">
        <v>352</v>
      </c>
      <c r="H156" t="s">
        <v>352</v>
      </c>
      <c r="I156" t="s">
        <v>352</v>
      </c>
      <c r="K156" t="s">
        <v>340</v>
      </c>
      <c r="L156" s="145">
        <v>45604.427569444444</v>
      </c>
      <c r="M156" t="s">
        <v>1321</v>
      </c>
    </row>
    <row r="157" spans="1:13">
      <c r="A157">
        <v>1323827</v>
      </c>
      <c r="B157">
        <v>201020202</v>
      </c>
      <c r="C157" t="s">
        <v>867</v>
      </c>
      <c r="D157" t="s">
        <v>227</v>
      </c>
      <c r="E157" t="s">
        <v>1694</v>
      </c>
      <c r="F157" t="s">
        <v>661</v>
      </c>
      <c r="G157" t="s">
        <v>352</v>
      </c>
      <c r="H157" t="s">
        <v>352</v>
      </c>
      <c r="I157" t="s">
        <v>352</v>
      </c>
      <c r="K157" t="s">
        <v>340</v>
      </c>
      <c r="L157" s="145">
        <v>45604.427569444444</v>
      </c>
      <c r="M157" t="s">
        <v>1321</v>
      </c>
    </row>
    <row r="158" spans="1:13">
      <c r="A158">
        <v>1323585</v>
      </c>
      <c r="B158">
        <v>201020203</v>
      </c>
      <c r="C158" t="s">
        <v>645</v>
      </c>
      <c r="D158" t="s">
        <v>227</v>
      </c>
      <c r="E158" t="s">
        <v>1694</v>
      </c>
      <c r="F158" t="s">
        <v>351</v>
      </c>
      <c r="G158" t="s">
        <v>352</v>
      </c>
      <c r="H158" t="s">
        <v>352</v>
      </c>
      <c r="I158" t="s">
        <v>352</v>
      </c>
      <c r="K158" t="s">
        <v>340</v>
      </c>
      <c r="L158" s="145">
        <v>45604.427569444444</v>
      </c>
      <c r="M158" t="s">
        <v>1321</v>
      </c>
    </row>
    <row r="159" spans="1:13">
      <c r="A159">
        <v>1323587</v>
      </c>
      <c r="B159">
        <v>201020204</v>
      </c>
      <c r="C159" t="s">
        <v>647</v>
      </c>
      <c r="D159" t="s">
        <v>227</v>
      </c>
      <c r="E159" t="s">
        <v>1694</v>
      </c>
      <c r="F159" t="s">
        <v>351</v>
      </c>
      <c r="G159" t="s">
        <v>352</v>
      </c>
      <c r="H159" t="s">
        <v>352</v>
      </c>
      <c r="I159" t="s">
        <v>352</v>
      </c>
      <c r="K159" t="s">
        <v>340</v>
      </c>
      <c r="L159" s="145">
        <v>45604.427569444444</v>
      </c>
      <c r="M159" t="s">
        <v>1321</v>
      </c>
    </row>
    <row r="160" spans="1:13">
      <c r="A160">
        <v>1323829</v>
      </c>
      <c r="B160">
        <v>201030101</v>
      </c>
      <c r="C160" t="s">
        <v>869</v>
      </c>
      <c r="D160" t="s">
        <v>228</v>
      </c>
      <c r="E160" t="s">
        <v>1694</v>
      </c>
      <c r="F160" t="s">
        <v>661</v>
      </c>
      <c r="G160" t="s">
        <v>352</v>
      </c>
      <c r="H160" t="s">
        <v>1964</v>
      </c>
      <c r="I160" t="s">
        <v>1965</v>
      </c>
      <c r="K160" t="s">
        <v>340</v>
      </c>
      <c r="L160" s="145">
        <v>45604.427569444444</v>
      </c>
      <c r="M160" t="s">
        <v>1321</v>
      </c>
    </row>
    <row r="161" spans="1:13">
      <c r="A161">
        <v>1323831</v>
      </c>
      <c r="B161">
        <v>201030102</v>
      </c>
      <c r="C161" t="s">
        <v>871</v>
      </c>
      <c r="D161" t="s">
        <v>228</v>
      </c>
      <c r="E161" t="s">
        <v>1694</v>
      </c>
      <c r="F161" t="s">
        <v>661</v>
      </c>
      <c r="G161" t="s">
        <v>1966</v>
      </c>
      <c r="H161" t="s">
        <v>1967</v>
      </c>
      <c r="I161" t="s">
        <v>1968</v>
      </c>
      <c r="K161" t="s">
        <v>317</v>
      </c>
      <c r="L161" s="145">
        <v>45604.427569444444</v>
      </c>
      <c r="M161" t="s">
        <v>1321</v>
      </c>
    </row>
    <row r="162" spans="1:13">
      <c r="A162">
        <v>1323833</v>
      </c>
      <c r="B162">
        <v>201030103</v>
      </c>
      <c r="C162" t="s">
        <v>873</v>
      </c>
      <c r="D162" t="s">
        <v>228</v>
      </c>
      <c r="E162" t="s">
        <v>1694</v>
      </c>
      <c r="F162" t="s">
        <v>661</v>
      </c>
      <c r="G162" t="s">
        <v>562</v>
      </c>
      <c r="H162" t="s">
        <v>1517</v>
      </c>
      <c r="I162" t="s">
        <v>1479</v>
      </c>
      <c r="K162" t="s">
        <v>340</v>
      </c>
      <c r="L162" s="145">
        <v>45604.427569444444</v>
      </c>
      <c r="M162" t="s">
        <v>1321</v>
      </c>
    </row>
    <row r="163" spans="1:13">
      <c r="A163">
        <v>1323835</v>
      </c>
      <c r="B163">
        <v>201030104</v>
      </c>
      <c r="C163" t="s">
        <v>876</v>
      </c>
      <c r="D163" t="s">
        <v>228</v>
      </c>
      <c r="E163" t="s">
        <v>1694</v>
      </c>
      <c r="F163" t="s">
        <v>661</v>
      </c>
      <c r="G163" t="s">
        <v>352</v>
      </c>
      <c r="H163" t="s">
        <v>352</v>
      </c>
      <c r="I163" t="s">
        <v>1439</v>
      </c>
      <c r="K163" t="s">
        <v>340</v>
      </c>
      <c r="L163" s="145">
        <v>45604.427569444444</v>
      </c>
      <c r="M163" t="s">
        <v>1321</v>
      </c>
    </row>
    <row r="164" spans="1:13">
      <c r="A164">
        <v>1323837</v>
      </c>
      <c r="B164">
        <v>201030105</v>
      </c>
      <c r="C164" t="s">
        <v>877</v>
      </c>
      <c r="D164" t="s">
        <v>228</v>
      </c>
      <c r="E164" t="s">
        <v>1694</v>
      </c>
      <c r="F164" t="s">
        <v>661</v>
      </c>
      <c r="G164" t="s">
        <v>352</v>
      </c>
      <c r="H164" t="s">
        <v>1969</v>
      </c>
      <c r="I164" t="s">
        <v>1970</v>
      </c>
      <c r="K164" t="s">
        <v>340</v>
      </c>
      <c r="L164" s="145">
        <v>45604.427569444444</v>
      </c>
      <c r="M164" t="s">
        <v>1321</v>
      </c>
    </row>
    <row r="165" spans="1:13">
      <c r="A165">
        <v>1323839</v>
      </c>
      <c r="B165">
        <v>201030201</v>
      </c>
      <c r="C165" t="s">
        <v>879</v>
      </c>
      <c r="D165" t="s">
        <v>229</v>
      </c>
      <c r="E165" t="s">
        <v>1694</v>
      </c>
      <c r="F165" t="s">
        <v>661</v>
      </c>
      <c r="G165" t="s">
        <v>352</v>
      </c>
      <c r="H165" t="s">
        <v>1117</v>
      </c>
      <c r="I165" t="s">
        <v>1117</v>
      </c>
      <c r="K165" t="s">
        <v>340</v>
      </c>
      <c r="L165" s="145">
        <v>45604.427569444444</v>
      </c>
      <c r="M165" t="s">
        <v>1321</v>
      </c>
    </row>
    <row r="166" spans="1:13">
      <c r="A166">
        <v>1323841</v>
      </c>
      <c r="B166">
        <v>201030202</v>
      </c>
      <c r="C166" t="s">
        <v>881</v>
      </c>
      <c r="D166" t="s">
        <v>229</v>
      </c>
      <c r="E166" t="s">
        <v>1694</v>
      </c>
      <c r="F166" t="s">
        <v>661</v>
      </c>
      <c r="G166" t="s">
        <v>352</v>
      </c>
      <c r="H166" t="s">
        <v>1609</v>
      </c>
      <c r="I166" t="s">
        <v>1971</v>
      </c>
      <c r="K166" t="s">
        <v>340</v>
      </c>
      <c r="L166" s="145">
        <v>45604.427569444444</v>
      </c>
      <c r="M166" t="s">
        <v>1321</v>
      </c>
    </row>
    <row r="167" spans="1:13">
      <c r="A167">
        <v>1323843</v>
      </c>
      <c r="B167">
        <v>202010101</v>
      </c>
      <c r="C167" t="s">
        <v>882</v>
      </c>
      <c r="D167" t="s">
        <v>230</v>
      </c>
      <c r="E167" t="s">
        <v>1694</v>
      </c>
      <c r="F167" t="s">
        <v>661</v>
      </c>
      <c r="G167" t="s">
        <v>352</v>
      </c>
      <c r="H167" t="s">
        <v>352</v>
      </c>
      <c r="I167" t="s">
        <v>352</v>
      </c>
      <c r="K167" t="s">
        <v>340</v>
      </c>
      <c r="L167" s="145">
        <v>45604.427569444444</v>
      </c>
      <c r="M167" t="s">
        <v>1321</v>
      </c>
    </row>
    <row r="168" spans="1:13">
      <c r="A168">
        <v>1323845</v>
      </c>
      <c r="B168">
        <v>202010102</v>
      </c>
      <c r="C168" t="s">
        <v>885</v>
      </c>
      <c r="D168" t="s">
        <v>230</v>
      </c>
      <c r="E168" t="s">
        <v>1694</v>
      </c>
      <c r="F168" t="s">
        <v>661</v>
      </c>
      <c r="G168" t="s">
        <v>352</v>
      </c>
      <c r="H168" t="s">
        <v>1972</v>
      </c>
      <c r="I168" t="s">
        <v>1342</v>
      </c>
      <c r="K168" t="s">
        <v>340</v>
      </c>
      <c r="L168" s="145">
        <v>45604.427569444444</v>
      </c>
      <c r="M168" t="s">
        <v>1321</v>
      </c>
    </row>
    <row r="169" spans="1:13">
      <c r="A169">
        <v>1324367</v>
      </c>
      <c r="B169">
        <v>202010103</v>
      </c>
      <c r="C169" t="s">
        <v>2148</v>
      </c>
      <c r="D169" t="s">
        <v>230</v>
      </c>
      <c r="E169" t="s">
        <v>1694</v>
      </c>
      <c r="F169" t="s">
        <v>661</v>
      </c>
      <c r="G169" t="s">
        <v>352</v>
      </c>
      <c r="H169" t="s">
        <v>1922</v>
      </c>
      <c r="I169" t="s">
        <v>2149</v>
      </c>
      <c r="K169" t="s">
        <v>340</v>
      </c>
      <c r="L169" s="145">
        <v>45604.427569444444</v>
      </c>
      <c r="M169" t="s">
        <v>1321</v>
      </c>
    </row>
    <row r="170" spans="1:13">
      <c r="A170">
        <v>1323589</v>
      </c>
      <c r="B170">
        <v>202010201</v>
      </c>
      <c r="C170" t="s">
        <v>648</v>
      </c>
      <c r="D170" t="s">
        <v>231</v>
      </c>
      <c r="E170" t="s">
        <v>1694</v>
      </c>
      <c r="F170" t="s">
        <v>319</v>
      </c>
      <c r="G170" t="s">
        <v>352</v>
      </c>
      <c r="H170" t="s">
        <v>352</v>
      </c>
      <c r="I170" t="s">
        <v>352</v>
      </c>
      <c r="K170" t="s">
        <v>340</v>
      </c>
      <c r="L170" s="145">
        <v>45604.427569444444</v>
      </c>
      <c r="M170" t="s">
        <v>1321</v>
      </c>
    </row>
    <row r="171" spans="1:13">
      <c r="A171">
        <v>1323591</v>
      </c>
      <c r="B171">
        <v>203010101</v>
      </c>
      <c r="C171" t="s">
        <v>652</v>
      </c>
      <c r="D171" t="s">
        <v>232</v>
      </c>
      <c r="E171" t="s">
        <v>1694</v>
      </c>
      <c r="F171" t="s">
        <v>319</v>
      </c>
      <c r="G171" t="s">
        <v>835</v>
      </c>
      <c r="H171" t="s">
        <v>352</v>
      </c>
      <c r="I171" t="s">
        <v>1863</v>
      </c>
      <c r="K171" t="s">
        <v>317</v>
      </c>
      <c r="L171" s="145">
        <v>45604.427569444444</v>
      </c>
      <c r="M171" t="s">
        <v>1321</v>
      </c>
    </row>
    <row r="172" spans="1:13">
      <c r="A172">
        <v>1323847</v>
      </c>
      <c r="B172">
        <v>301010101</v>
      </c>
      <c r="C172" t="s">
        <v>886</v>
      </c>
      <c r="D172" t="s">
        <v>118</v>
      </c>
      <c r="E172" t="s">
        <v>1694</v>
      </c>
      <c r="F172" t="s">
        <v>661</v>
      </c>
      <c r="G172" t="s">
        <v>352</v>
      </c>
      <c r="H172" t="s">
        <v>352</v>
      </c>
      <c r="I172" t="s">
        <v>1187</v>
      </c>
      <c r="K172" t="s">
        <v>340</v>
      </c>
      <c r="L172" s="145">
        <v>45604.427569444444</v>
      </c>
      <c r="M172" t="s">
        <v>1321</v>
      </c>
    </row>
    <row r="173" spans="1:13">
      <c r="A173">
        <v>1323849</v>
      </c>
      <c r="B173">
        <v>301010102</v>
      </c>
      <c r="C173" t="s">
        <v>887</v>
      </c>
      <c r="D173" t="s">
        <v>118</v>
      </c>
      <c r="E173" t="s">
        <v>1694</v>
      </c>
      <c r="F173" t="s">
        <v>661</v>
      </c>
      <c r="G173" t="s">
        <v>352</v>
      </c>
      <c r="H173" t="s">
        <v>352</v>
      </c>
      <c r="I173" t="s">
        <v>1973</v>
      </c>
      <c r="K173" t="s">
        <v>340</v>
      </c>
      <c r="L173" s="145">
        <v>45604.427569444444</v>
      </c>
      <c r="M173" t="s">
        <v>1321</v>
      </c>
    </row>
    <row r="174" spans="1:13">
      <c r="A174">
        <v>1323851</v>
      </c>
      <c r="B174">
        <v>301010103</v>
      </c>
      <c r="C174" t="s">
        <v>890</v>
      </c>
      <c r="D174" t="s">
        <v>118</v>
      </c>
      <c r="E174" t="s">
        <v>1694</v>
      </c>
      <c r="F174" t="s">
        <v>661</v>
      </c>
      <c r="G174" t="s">
        <v>352</v>
      </c>
      <c r="H174" t="s">
        <v>1618</v>
      </c>
      <c r="I174" t="s">
        <v>1974</v>
      </c>
      <c r="K174" t="s">
        <v>340</v>
      </c>
      <c r="L174" s="145">
        <v>45604.427569444444</v>
      </c>
      <c r="M174" t="s">
        <v>1321</v>
      </c>
    </row>
    <row r="175" spans="1:13">
      <c r="A175">
        <v>1323853</v>
      </c>
      <c r="B175">
        <v>301020101</v>
      </c>
      <c r="C175" t="s">
        <v>891</v>
      </c>
      <c r="D175" t="s">
        <v>233</v>
      </c>
      <c r="E175" t="s">
        <v>1694</v>
      </c>
      <c r="F175" t="s">
        <v>661</v>
      </c>
      <c r="G175" t="s">
        <v>1975</v>
      </c>
      <c r="H175" t="s">
        <v>1975</v>
      </c>
      <c r="I175" t="s">
        <v>1976</v>
      </c>
      <c r="K175" t="s">
        <v>317</v>
      </c>
      <c r="L175" s="145">
        <v>45604.427569444444</v>
      </c>
      <c r="M175" t="s">
        <v>1321</v>
      </c>
    </row>
    <row r="176" spans="1:13">
      <c r="A176">
        <v>1323855</v>
      </c>
      <c r="B176">
        <v>301020102</v>
      </c>
      <c r="C176" t="s">
        <v>894</v>
      </c>
      <c r="D176" t="s">
        <v>233</v>
      </c>
      <c r="E176" t="s">
        <v>1694</v>
      </c>
      <c r="F176" t="s">
        <v>661</v>
      </c>
      <c r="G176" t="s">
        <v>1977</v>
      </c>
      <c r="H176" t="s">
        <v>1978</v>
      </c>
      <c r="I176" t="s">
        <v>1979</v>
      </c>
      <c r="K176" t="s">
        <v>340</v>
      </c>
      <c r="L176" s="145">
        <v>45604.427569444444</v>
      </c>
      <c r="M176" t="s">
        <v>1321</v>
      </c>
    </row>
    <row r="177" spans="1:13">
      <c r="A177">
        <v>1323857</v>
      </c>
      <c r="B177">
        <v>301020103</v>
      </c>
      <c r="C177" t="s">
        <v>897</v>
      </c>
      <c r="D177" t="s">
        <v>233</v>
      </c>
      <c r="E177" t="s">
        <v>1694</v>
      </c>
      <c r="F177" t="s">
        <v>661</v>
      </c>
      <c r="G177" t="s">
        <v>845</v>
      </c>
      <c r="H177" t="s">
        <v>845</v>
      </c>
      <c r="I177" t="s">
        <v>1980</v>
      </c>
      <c r="K177" t="s">
        <v>317</v>
      </c>
      <c r="L177" s="145">
        <v>45604.427569444444</v>
      </c>
      <c r="M177" t="s">
        <v>1321</v>
      </c>
    </row>
    <row r="178" spans="1:13">
      <c r="A178">
        <v>1323859</v>
      </c>
      <c r="B178">
        <v>301020104</v>
      </c>
      <c r="C178" t="s">
        <v>900</v>
      </c>
      <c r="D178" t="s">
        <v>233</v>
      </c>
      <c r="E178" t="s">
        <v>1694</v>
      </c>
      <c r="F178" t="s">
        <v>661</v>
      </c>
      <c r="G178" t="s">
        <v>352</v>
      </c>
      <c r="H178" t="s">
        <v>1981</v>
      </c>
      <c r="I178" t="s">
        <v>1981</v>
      </c>
      <c r="K178" t="s">
        <v>340</v>
      </c>
      <c r="L178" s="145">
        <v>45604.427569444444</v>
      </c>
      <c r="M178" t="s">
        <v>1321</v>
      </c>
    </row>
    <row r="179" spans="1:13">
      <c r="A179">
        <v>1323861</v>
      </c>
      <c r="B179">
        <v>301020201</v>
      </c>
      <c r="C179" t="s">
        <v>902</v>
      </c>
      <c r="D179" t="s">
        <v>234</v>
      </c>
      <c r="E179" t="s">
        <v>1694</v>
      </c>
      <c r="F179" t="s">
        <v>661</v>
      </c>
      <c r="G179" t="s">
        <v>352</v>
      </c>
      <c r="H179" t="s">
        <v>1706</v>
      </c>
      <c r="I179" t="s">
        <v>1982</v>
      </c>
      <c r="K179" t="s">
        <v>340</v>
      </c>
      <c r="L179" s="145">
        <v>45604.427569444444</v>
      </c>
      <c r="M179" t="s">
        <v>1321</v>
      </c>
    </row>
    <row r="180" spans="1:13">
      <c r="A180">
        <v>1323863</v>
      </c>
      <c r="B180">
        <v>301020202</v>
      </c>
      <c r="C180" t="s">
        <v>903</v>
      </c>
      <c r="D180" t="s">
        <v>234</v>
      </c>
      <c r="E180" t="s">
        <v>1694</v>
      </c>
      <c r="F180" t="s">
        <v>661</v>
      </c>
      <c r="G180" t="s">
        <v>352</v>
      </c>
      <c r="H180" t="s">
        <v>807</v>
      </c>
      <c r="I180" t="s">
        <v>807</v>
      </c>
      <c r="K180" t="s">
        <v>340</v>
      </c>
      <c r="L180" s="145">
        <v>45604.427569444444</v>
      </c>
      <c r="M180" t="s">
        <v>1321</v>
      </c>
    </row>
    <row r="181" spans="1:13">
      <c r="A181">
        <v>1323865</v>
      </c>
      <c r="B181">
        <v>301020203</v>
      </c>
      <c r="C181" t="s">
        <v>905</v>
      </c>
      <c r="D181" t="s">
        <v>234</v>
      </c>
      <c r="E181" t="s">
        <v>1694</v>
      </c>
      <c r="F181" t="s">
        <v>661</v>
      </c>
      <c r="G181" t="s">
        <v>352</v>
      </c>
      <c r="H181" t="s">
        <v>352</v>
      </c>
      <c r="I181" t="s">
        <v>352</v>
      </c>
      <c r="K181" t="s">
        <v>340</v>
      </c>
      <c r="L181" s="145">
        <v>45604.427569444444</v>
      </c>
      <c r="M181" t="s">
        <v>1321</v>
      </c>
    </row>
    <row r="182" spans="1:13">
      <c r="A182">
        <v>1323867</v>
      </c>
      <c r="B182">
        <v>301020301</v>
      </c>
      <c r="C182" t="s">
        <v>907</v>
      </c>
      <c r="D182" t="s">
        <v>235</v>
      </c>
      <c r="E182" t="s">
        <v>1694</v>
      </c>
      <c r="F182" t="s">
        <v>661</v>
      </c>
      <c r="G182" t="s">
        <v>1983</v>
      </c>
      <c r="H182" t="s">
        <v>1984</v>
      </c>
      <c r="I182" t="s">
        <v>1985</v>
      </c>
      <c r="K182" t="s">
        <v>317</v>
      </c>
      <c r="L182" s="145">
        <v>45604.427569444444</v>
      </c>
      <c r="M182" t="s">
        <v>1321</v>
      </c>
    </row>
    <row r="183" spans="1:13">
      <c r="A183">
        <v>1323869</v>
      </c>
      <c r="B183">
        <v>301020302</v>
      </c>
      <c r="C183" t="s">
        <v>909</v>
      </c>
      <c r="D183" t="s">
        <v>235</v>
      </c>
      <c r="E183" t="s">
        <v>1694</v>
      </c>
      <c r="F183" t="s">
        <v>661</v>
      </c>
      <c r="G183" t="s">
        <v>352</v>
      </c>
      <c r="H183" t="s">
        <v>1986</v>
      </c>
      <c r="I183" t="s">
        <v>1987</v>
      </c>
      <c r="K183" t="s">
        <v>340</v>
      </c>
      <c r="L183" s="145">
        <v>45604.427569444444</v>
      </c>
      <c r="M183" t="s">
        <v>1321</v>
      </c>
    </row>
    <row r="184" spans="1:13">
      <c r="A184">
        <v>1323871</v>
      </c>
      <c r="B184">
        <v>301020303</v>
      </c>
      <c r="C184" t="s">
        <v>911</v>
      </c>
      <c r="D184" t="s">
        <v>235</v>
      </c>
      <c r="E184" t="s">
        <v>1694</v>
      </c>
      <c r="F184" t="s">
        <v>661</v>
      </c>
      <c r="G184" t="s">
        <v>1988</v>
      </c>
      <c r="H184" t="s">
        <v>1989</v>
      </c>
      <c r="I184" t="s">
        <v>1053</v>
      </c>
      <c r="K184" t="s">
        <v>317</v>
      </c>
      <c r="L184" s="145">
        <v>45604.427569444444</v>
      </c>
      <c r="M184" t="s">
        <v>1321</v>
      </c>
    </row>
    <row r="185" spans="1:13">
      <c r="A185">
        <v>1323873</v>
      </c>
      <c r="B185">
        <v>301020304</v>
      </c>
      <c r="C185" t="s">
        <v>913</v>
      </c>
      <c r="D185" t="s">
        <v>235</v>
      </c>
      <c r="E185" t="s">
        <v>1694</v>
      </c>
      <c r="F185" t="s">
        <v>661</v>
      </c>
      <c r="G185" t="s">
        <v>352</v>
      </c>
      <c r="H185" t="s">
        <v>1990</v>
      </c>
      <c r="I185" t="s">
        <v>1496</v>
      </c>
      <c r="K185" t="s">
        <v>340</v>
      </c>
      <c r="L185" s="145">
        <v>45604.427569444444</v>
      </c>
      <c r="M185" t="s">
        <v>1321</v>
      </c>
    </row>
    <row r="186" spans="1:13">
      <c r="A186">
        <v>1323875</v>
      </c>
      <c r="B186">
        <v>301020305</v>
      </c>
      <c r="C186" t="s">
        <v>915</v>
      </c>
      <c r="D186" t="s">
        <v>235</v>
      </c>
      <c r="E186" t="s">
        <v>1694</v>
      </c>
      <c r="F186" t="s">
        <v>661</v>
      </c>
      <c r="G186" t="s">
        <v>352</v>
      </c>
      <c r="H186" t="s">
        <v>1991</v>
      </c>
      <c r="I186" t="s">
        <v>355</v>
      </c>
      <c r="K186" t="s">
        <v>340</v>
      </c>
      <c r="L186" s="145">
        <v>45604.427569444444</v>
      </c>
      <c r="M186" t="s">
        <v>1321</v>
      </c>
    </row>
    <row r="187" spans="1:13">
      <c r="A187">
        <v>1323877</v>
      </c>
      <c r="B187">
        <v>301020401</v>
      </c>
      <c r="C187" t="s">
        <v>916</v>
      </c>
      <c r="D187" t="s">
        <v>236</v>
      </c>
      <c r="E187" t="s">
        <v>1694</v>
      </c>
      <c r="F187" t="s">
        <v>661</v>
      </c>
      <c r="G187" t="s">
        <v>352</v>
      </c>
      <c r="H187" t="s">
        <v>352</v>
      </c>
      <c r="I187" t="s">
        <v>352</v>
      </c>
      <c r="K187" t="s">
        <v>340</v>
      </c>
      <c r="L187" s="145">
        <v>45604.427569444444</v>
      </c>
      <c r="M187" t="s">
        <v>1321</v>
      </c>
    </row>
    <row r="188" spans="1:13">
      <c r="A188">
        <v>1323879</v>
      </c>
      <c r="B188">
        <v>301020402</v>
      </c>
      <c r="C188" t="s">
        <v>918</v>
      </c>
      <c r="D188" t="s">
        <v>236</v>
      </c>
      <c r="E188" t="s">
        <v>1694</v>
      </c>
      <c r="F188" t="s">
        <v>661</v>
      </c>
      <c r="G188" t="s">
        <v>1992</v>
      </c>
      <c r="H188" t="s">
        <v>1992</v>
      </c>
      <c r="I188" t="s">
        <v>1992</v>
      </c>
      <c r="K188" t="s">
        <v>340</v>
      </c>
      <c r="L188" s="145">
        <v>45604.427569444444</v>
      </c>
      <c r="M188" t="s">
        <v>1321</v>
      </c>
    </row>
    <row r="189" spans="1:13">
      <c r="A189">
        <v>1323881</v>
      </c>
      <c r="B189">
        <v>301020403</v>
      </c>
      <c r="C189" t="s">
        <v>919</v>
      </c>
      <c r="D189" t="s">
        <v>236</v>
      </c>
      <c r="E189" t="s">
        <v>1694</v>
      </c>
      <c r="F189" t="s">
        <v>661</v>
      </c>
      <c r="G189" t="s">
        <v>352</v>
      </c>
      <c r="H189" t="s">
        <v>352</v>
      </c>
      <c r="I189" t="s">
        <v>766</v>
      </c>
      <c r="K189" t="s">
        <v>340</v>
      </c>
      <c r="L189" s="145">
        <v>45604.427569444444</v>
      </c>
      <c r="M189" t="s">
        <v>1321</v>
      </c>
    </row>
    <row r="190" spans="1:13">
      <c r="A190">
        <v>1323883</v>
      </c>
      <c r="B190">
        <v>301020404</v>
      </c>
      <c r="C190" t="s">
        <v>922</v>
      </c>
      <c r="D190" t="s">
        <v>236</v>
      </c>
      <c r="E190" t="s">
        <v>1694</v>
      </c>
      <c r="F190" t="s">
        <v>661</v>
      </c>
      <c r="G190" t="s">
        <v>1103</v>
      </c>
      <c r="H190" t="s">
        <v>352</v>
      </c>
      <c r="I190" t="s">
        <v>1103</v>
      </c>
      <c r="K190" t="s">
        <v>317</v>
      </c>
      <c r="L190" s="145">
        <v>45604.427569444444</v>
      </c>
      <c r="M190" t="s">
        <v>1321</v>
      </c>
    </row>
    <row r="191" spans="1:13">
      <c r="A191">
        <v>1323885</v>
      </c>
      <c r="B191">
        <v>301020501</v>
      </c>
      <c r="C191" t="s">
        <v>925</v>
      </c>
      <c r="D191" t="s">
        <v>237</v>
      </c>
      <c r="E191" t="s">
        <v>1694</v>
      </c>
      <c r="F191" t="s">
        <v>661</v>
      </c>
      <c r="G191" t="s">
        <v>1993</v>
      </c>
      <c r="H191" t="s">
        <v>1993</v>
      </c>
      <c r="I191" t="s">
        <v>1994</v>
      </c>
      <c r="K191" t="s">
        <v>340</v>
      </c>
      <c r="L191" s="145">
        <v>45604.427569444444</v>
      </c>
      <c r="M191" t="s">
        <v>1321</v>
      </c>
    </row>
    <row r="192" spans="1:13">
      <c r="A192">
        <v>1323887</v>
      </c>
      <c r="B192">
        <v>301020502</v>
      </c>
      <c r="C192" t="s">
        <v>927</v>
      </c>
      <c r="D192" t="s">
        <v>237</v>
      </c>
      <c r="E192" t="s">
        <v>1694</v>
      </c>
      <c r="F192" t="s">
        <v>661</v>
      </c>
      <c r="G192" t="s">
        <v>840</v>
      </c>
      <c r="H192" t="s">
        <v>1995</v>
      </c>
      <c r="I192" t="s">
        <v>1996</v>
      </c>
      <c r="K192" t="s">
        <v>340</v>
      </c>
      <c r="L192" s="145">
        <v>45604.427569444444</v>
      </c>
      <c r="M192" t="s">
        <v>1321</v>
      </c>
    </row>
    <row r="193" spans="1:13">
      <c r="A193">
        <v>1323889</v>
      </c>
      <c r="B193">
        <v>301020503</v>
      </c>
      <c r="C193" t="s">
        <v>928</v>
      </c>
      <c r="D193" t="s">
        <v>237</v>
      </c>
      <c r="E193" t="s">
        <v>1694</v>
      </c>
      <c r="F193" t="s">
        <v>661</v>
      </c>
      <c r="G193" t="s">
        <v>1969</v>
      </c>
      <c r="H193" t="s">
        <v>1969</v>
      </c>
      <c r="I193" t="s">
        <v>464</v>
      </c>
      <c r="K193" t="s">
        <v>340</v>
      </c>
      <c r="L193" s="145">
        <v>45604.427569444444</v>
      </c>
      <c r="M193" t="s">
        <v>1321</v>
      </c>
    </row>
    <row r="194" spans="1:13">
      <c r="A194">
        <v>1323891</v>
      </c>
      <c r="B194">
        <v>301020504</v>
      </c>
      <c r="C194" t="s">
        <v>930</v>
      </c>
      <c r="D194" t="s">
        <v>237</v>
      </c>
      <c r="E194" t="s">
        <v>1694</v>
      </c>
      <c r="F194" t="s">
        <v>661</v>
      </c>
      <c r="G194" t="s">
        <v>1997</v>
      </c>
      <c r="H194" t="s">
        <v>1997</v>
      </c>
      <c r="I194" t="s">
        <v>1998</v>
      </c>
      <c r="K194" t="s">
        <v>340</v>
      </c>
      <c r="L194" s="145">
        <v>45604.427569444444</v>
      </c>
      <c r="M194" t="s">
        <v>1321</v>
      </c>
    </row>
    <row r="195" spans="1:13">
      <c r="A195">
        <v>1323893</v>
      </c>
      <c r="B195">
        <v>301020505</v>
      </c>
      <c r="C195" t="s">
        <v>932</v>
      </c>
      <c r="D195" t="s">
        <v>237</v>
      </c>
      <c r="E195" t="s">
        <v>1694</v>
      </c>
      <c r="F195" t="s">
        <v>661</v>
      </c>
      <c r="G195" t="s">
        <v>1999</v>
      </c>
      <c r="H195" t="s">
        <v>2000</v>
      </c>
      <c r="I195" t="s">
        <v>1876</v>
      </c>
      <c r="K195" t="s">
        <v>317</v>
      </c>
      <c r="L195" s="145">
        <v>45604.427569444444</v>
      </c>
      <c r="M195" t="s">
        <v>1321</v>
      </c>
    </row>
    <row r="196" spans="1:13">
      <c r="A196">
        <v>1323895</v>
      </c>
      <c r="B196">
        <v>301020506</v>
      </c>
      <c r="C196" t="s">
        <v>934</v>
      </c>
      <c r="D196" t="s">
        <v>237</v>
      </c>
      <c r="E196" t="s">
        <v>1694</v>
      </c>
      <c r="F196" t="s">
        <v>661</v>
      </c>
      <c r="G196" t="s">
        <v>352</v>
      </c>
      <c r="H196" t="s">
        <v>2001</v>
      </c>
      <c r="I196" t="s">
        <v>1103</v>
      </c>
      <c r="K196" t="s">
        <v>340</v>
      </c>
      <c r="L196" s="145">
        <v>45604.427569444444</v>
      </c>
      <c r="M196" t="s">
        <v>1321</v>
      </c>
    </row>
    <row r="197" spans="1:13">
      <c r="A197">
        <v>1323897</v>
      </c>
      <c r="B197">
        <v>301020507</v>
      </c>
      <c r="C197" t="s">
        <v>936</v>
      </c>
      <c r="D197" t="s">
        <v>237</v>
      </c>
      <c r="E197" t="s">
        <v>1694</v>
      </c>
      <c r="F197" t="s">
        <v>661</v>
      </c>
      <c r="G197" t="s">
        <v>1682</v>
      </c>
      <c r="H197" t="s">
        <v>1732</v>
      </c>
      <c r="I197" t="s">
        <v>2002</v>
      </c>
      <c r="K197" t="s">
        <v>317</v>
      </c>
      <c r="L197" s="145">
        <v>45604.427569444444</v>
      </c>
      <c r="M197" t="s">
        <v>1321</v>
      </c>
    </row>
    <row r="198" spans="1:13">
      <c r="A198">
        <v>1323899</v>
      </c>
      <c r="B198">
        <v>301020508</v>
      </c>
      <c r="C198" t="s">
        <v>937</v>
      </c>
      <c r="D198" t="s">
        <v>237</v>
      </c>
      <c r="E198" t="s">
        <v>1694</v>
      </c>
      <c r="F198" t="s">
        <v>661</v>
      </c>
      <c r="G198" t="s">
        <v>352</v>
      </c>
      <c r="H198" t="s">
        <v>2003</v>
      </c>
      <c r="I198" t="s">
        <v>2004</v>
      </c>
      <c r="K198" t="s">
        <v>340</v>
      </c>
      <c r="L198" s="145">
        <v>45604.427569444444</v>
      </c>
      <c r="M198" t="s">
        <v>1321</v>
      </c>
    </row>
    <row r="199" spans="1:13">
      <c r="A199">
        <v>1323901</v>
      </c>
      <c r="B199">
        <v>301030101</v>
      </c>
      <c r="C199" t="s">
        <v>939</v>
      </c>
      <c r="D199" t="s">
        <v>121</v>
      </c>
      <c r="E199" t="s">
        <v>1694</v>
      </c>
      <c r="F199" t="s">
        <v>661</v>
      </c>
      <c r="G199" t="s">
        <v>1875</v>
      </c>
      <c r="H199" t="s">
        <v>1875</v>
      </c>
      <c r="I199" t="s">
        <v>352</v>
      </c>
      <c r="K199" t="s">
        <v>317</v>
      </c>
      <c r="L199" s="145">
        <v>45604.427569444444</v>
      </c>
      <c r="M199" t="s">
        <v>1321</v>
      </c>
    </row>
    <row r="200" spans="1:13">
      <c r="A200">
        <v>1323903</v>
      </c>
      <c r="B200">
        <v>301030102</v>
      </c>
      <c r="C200" t="s">
        <v>942</v>
      </c>
      <c r="D200" t="s">
        <v>121</v>
      </c>
      <c r="E200" t="s">
        <v>1694</v>
      </c>
      <c r="F200" t="s">
        <v>661</v>
      </c>
      <c r="G200" t="s">
        <v>2005</v>
      </c>
      <c r="H200" t="s">
        <v>2006</v>
      </c>
      <c r="I200" t="s">
        <v>2007</v>
      </c>
      <c r="K200" t="s">
        <v>340</v>
      </c>
      <c r="L200" s="145">
        <v>45604.427569444444</v>
      </c>
      <c r="M200" t="s">
        <v>1321</v>
      </c>
    </row>
    <row r="201" spans="1:13">
      <c r="A201">
        <v>1323905</v>
      </c>
      <c r="B201">
        <v>301030103</v>
      </c>
      <c r="C201" t="s">
        <v>944</v>
      </c>
      <c r="D201" t="s">
        <v>121</v>
      </c>
      <c r="E201" t="s">
        <v>1694</v>
      </c>
      <c r="F201" t="s">
        <v>661</v>
      </c>
      <c r="G201" t="s">
        <v>352</v>
      </c>
      <c r="H201" t="s">
        <v>352</v>
      </c>
      <c r="I201" t="s">
        <v>352</v>
      </c>
      <c r="K201" t="s">
        <v>340</v>
      </c>
      <c r="L201" s="145">
        <v>45604.427569444444</v>
      </c>
      <c r="M201" t="s">
        <v>1321</v>
      </c>
    </row>
    <row r="202" spans="1:13">
      <c r="A202">
        <v>1323907</v>
      </c>
      <c r="B202">
        <v>301030104</v>
      </c>
      <c r="C202" t="s">
        <v>947</v>
      </c>
      <c r="D202" t="s">
        <v>121</v>
      </c>
      <c r="E202" t="s">
        <v>1694</v>
      </c>
      <c r="F202" t="s">
        <v>661</v>
      </c>
      <c r="G202" t="s">
        <v>352</v>
      </c>
      <c r="H202" t="s">
        <v>352</v>
      </c>
      <c r="I202" t="s">
        <v>352</v>
      </c>
      <c r="K202" t="s">
        <v>340</v>
      </c>
      <c r="L202" s="145">
        <v>45604.427569444444</v>
      </c>
      <c r="M202" t="s">
        <v>1321</v>
      </c>
    </row>
    <row r="203" spans="1:13">
      <c r="A203">
        <v>1323909</v>
      </c>
      <c r="B203">
        <v>301030105</v>
      </c>
      <c r="C203" t="s">
        <v>948</v>
      </c>
      <c r="D203" t="s">
        <v>121</v>
      </c>
      <c r="E203" t="s">
        <v>1694</v>
      </c>
      <c r="F203" t="s">
        <v>661</v>
      </c>
      <c r="G203" t="s">
        <v>352</v>
      </c>
      <c r="H203" t="s">
        <v>352</v>
      </c>
      <c r="I203" t="s">
        <v>2008</v>
      </c>
      <c r="K203" t="s">
        <v>340</v>
      </c>
      <c r="L203" s="145">
        <v>45604.427569444444</v>
      </c>
      <c r="M203" t="s">
        <v>1321</v>
      </c>
    </row>
    <row r="204" spans="1:13">
      <c r="A204">
        <v>1323911</v>
      </c>
      <c r="B204">
        <v>301040101</v>
      </c>
      <c r="C204" t="s">
        <v>949</v>
      </c>
      <c r="D204" t="s">
        <v>238</v>
      </c>
      <c r="E204" t="s">
        <v>1694</v>
      </c>
      <c r="F204" t="s">
        <v>661</v>
      </c>
      <c r="G204" t="s">
        <v>352</v>
      </c>
      <c r="H204" t="s">
        <v>352</v>
      </c>
      <c r="I204" t="s">
        <v>352</v>
      </c>
      <c r="K204" t="s">
        <v>340</v>
      </c>
      <c r="L204" s="145">
        <v>45604.427569444444</v>
      </c>
      <c r="M204" t="s">
        <v>1321</v>
      </c>
    </row>
    <row r="205" spans="1:13">
      <c r="A205">
        <v>1323913</v>
      </c>
      <c r="B205">
        <v>301040102</v>
      </c>
      <c r="C205" t="s">
        <v>952</v>
      </c>
      <c r="D205" t="s">
        <v>238</v>
      </c>
      <c r="E205" t="s">
        <v>1694</v>
      </c>
      <c r="F205" t="s">
        <v>661</v>
      </c>
      <c r="G205" t="s">
        <v>1549</v>
      </c>
      <c r="H205" t="s">
        <v>1855</v>
      </c>
      <c r="I205" t="s">
        <v>2009</v>
      </c>
      <c r="K205" t="s">
        <v>317</v>
      </c>
      <c r="L205" s="145">
        <v>45604.427569444444</v>
      </c>
      <c r="M205" t="s">
        <v>1321</v>
      </c>
    </row>
    <row r="206" spans="1:13">
      <c r="A206">
        <v>1323915</v>
      </c>
      <c r="B206">
        <v>301040201</v>
      </c>
      <c r="C206" t="s">
        <v>954</v>
      </c>
      <c r="D206" t="s">
        <v>239</v>
      </c>
      <c r="E206" t="s">
        <v>1694</v>
      </c>
      <c r="F206" t="s">
        <v>661</v>
      </c>
      <c r="G206" t="s">
        <v>352</v>
      </c>
      <c r="H206" t="s">
        <v>352</v>
      </c>
      <c r="I206" t="s">
        <v>1958</v>
      </c>
      <c r="K206" t="s">
        <v>340</v>
      </c>
      <c r="L206" s="145">
        <v>45604.427569444444</v>
      </c>
      <c r="M206" t="s">
        <v>1321</v>
      </c>
    </row>
    <row r="207" spans="1:13">
      <c r="A207">
        <v>1323917</v>
      </c>
      <c r="B207">
        <v>301040202</v>
      </c>
      <c r="C207" t="s">
        <v>957</v>
      </c>
      <c r="D207" t="s">
        <v>239</v>
      </c>
      <c r="E207" t="s">
        <v>1694</v>
      </c>
      <c r="F207" t="s">
        <v>661</v>
      </c>
      <c r="G207" t="s">
        <v>1544</v>
      </c>
      <c r="H207" t="s">
        <v>2010</v>
      </c>
      <c r="I207" t="s">
        <v>352</v>
      </c>
      <c r="K207" t="s">
        <v>340</v>
      </c>
      <c r="L207" s="145">
        <v>45604.427569444444</v>
      </c>
      <c r="M207" t="s">
        <v>1321</v>
      </c>
    </row>
    <row r="208" spans="1:13">
      <c r="A208">
        <v>1323919</v>
      </c>
      <c r="B208">
        <v>301040301</v>
      </c>
      <c r="C208" t="s">
        <v>959</v>
      </c>
      <c r="D208" t="s">
        <v>240</v>
      </c>
      <c r="E208" t="s">
        <v>1694</v>
      </c>
      <c r="F208" t="s">
        <v>661</v>
      </c>
      <c r="G208" t="s">
        <v>352</v>
      </c>
      <c r="H208" t="s">
        <v>352</v>
      </c>
      <c r="I208" t="s">
        <v>352</v>
      </c>
      <c r="K208" t="s">
        <v>340</v>
      </c>
      <c r="L208" s="145">
        <v>45604.427569444444</v>
      </c>
      <c r="M208" t="s">
        <v>1321</v>
      </c>
    </row>
    <row r="209" spans="1:13">
      <c r="A209">
        <v>1323921</v>
      </c>
      <c r="B209">
        <v>301040302</v>
      </c>
      <c r="C209" t="s">
        <v>961</v>
      </c>
      <c r="D209" t="s">
        <v>240</v>
      </c>
      <c r="E209" t="s">
        <v>1694</v>
      </c>
      <c r="F209" t="s">
        <v>661</v>
      </c>
      <c r="G209" t="s">
        <v>352</v>
      </c>
      <c r="H209" t="s">
        <v>352</v>
      </c>
      <c r="I209" t="s">
        <v>352</v>
      </c>
      <c r="K209" t="s">
        <v>340</v>
      </c>
      <c r="L209" s="145">
        <v>45604.427569444444</v>
      </c>
      <c r="M209" t="s">
        <v>1321</v>
      </c>
    </row>
    <row r="210" spans="1:13">
      <c r="A210">
        <v>1323923</v>
      </c>
      <c r="B210">
        <v>301040303</v>
      </c>
      <c r="C210" t="s">
        <v>963</v>
      </c>
      <c r="D210" t="s">
        <v>240</v>
      </c>
      <c r="E210" t="s">
        <v>1694</v>
      </c>
      <c r="F210" t="s">
        <v>661</v>
      </c>
      <c r="G210" t="s">
        <v>352</v>
      </c>
      <c r="H210" t="s">
        <v>352</v>
      </c>
      <c r="I210" t="s">
        <v>352</v>
      </c>
      <c r="K210" t="s">
        <v>340</v>
      </c>
      <c r="L210" s="145">
        <v>45604.427569444444</v>
      </c>
      <c r="M210" t="s">
        <v>1321</v>
      </c>
    </row>
    <row r="211" spans="1:13">
      <c r="A211">
        <v>1323925</v>
      </c>
      <c r="B211">
        <v>302010101</v>
      </c>
      <c r="C211" t="s">
        <v>964</v>
      </c>
      <c r="D211" t="s">
        <v>241</v>
      </c>
      <c r="E211" t="s">
        <v>1694</v>
      </c>
      <c r="F211" t="s">
        <v>661</v>
      </c>
      <c r="G211" t="s">
        <v>2011</v>
      </c>
      <c r="H211" t="s">
        <v>2011</v>
      </c>
      <c r="I211" t="s">
        <v>352</v>
      </c>
      <c r="K211" t="s">
        <v>317</v>
      </c>
      <c r="L211" s="145">
        <v>45604.427569444444</v>
      </c>
      <c r="M211" t="s">
        <v>1321</v>
      </c>
    </row>
    <row r="212" spans="1:13">
      <c r="A212">
        <v>1323927</v>
      </c>
      <c r="B212">
        <v>302010102</v>
      </c>
      <c r="C212" t="s">
        <v>967</v>
      </c>
      <c r="D212" t="s">
        <v>241</v>
      </c>
      <c r="E212" t="s">
        <v>1694</v>
      </c>
      <c r="F212" t="s">
        <v>661</v>
      </c>
      <c r="G212" t="s">
        <v>352</v>
      </c>
      <c r="H212" t="s">
        <v>352</v>
      </c>
      <c r="I212" t="s">
        <v>352</v>
      </c>
      <c r="K212" t="s">
        <v>340</v>
      </c>
      <c r="L212" s="145">
        <v>45604.427569444444</v>
      </c>
      <c r="M212" t="s">
        <v>1321</v>
      </c>
    </row>
    <row r="213" spans="1:13">
      <c r="A213">
        <v>1323929</v>
      </c>
      <c r="B213">
        <v>302010103</v>
      </c>
      <c r="C213" t="s">
        <v>969</v>
      </c>
      <c r="D213" t="s">
        <v>241</v>
      </c>
      <c r="E213" t="s">
        <v>1694</v>
      </c>
      <c r="F213" t="s">
        <v>661</v>
      </c>
      <c r="G213" t="s">
        <v>613</v>
      </c>
      <c r="H213" t="s">
        <v>2012</v>
      </c>
      <c r="I213" t="s">
        <v>2013</v>
      </c>
      <c r="K213" t="s">
        <v>317</v>
      </c>
      <c r="L213" s="145">
        <v>45604.427569444444</v>
      </c>
      <c r="M213" t="s">
        <v>1321</v>
      </c>
    </row>
    <row r="214" spans="1:13">
      <c r="A214">
        <v>1323931</v>
      </c>
      <c r="B214">
        <v>302010201</v>
      </c>
      <c r="C214" t="s">
        <v>970</v>
      </c>
      <c r="D214" t="s">
        <v>242</v>
      </c>
      <c r="E214" t="s">
        <v>1694</v>
      </c>
      <c r="F214" t="s">
        <v>661</v>
      </c>
      <c r="G214" t="s">
        <v>2014</v>
      </c>
      <c r="H214" t="s">
        <v>2014</v>
      </c>
      <c r="I214" t="s">
        <v>2014</v>
      </c>
      <c r="K214" t="s">
        <v>317</v>
      </c>
      <c r="L214" s="145">
        <v>45604.427569444444</v>
      </c>
      <c r="M214" t="s">
        <v>1321</v>
      </c>
    </row>
    <row r="215" spans="1:13">
      <c r="A215">
        <v>1323933</v>
      </c>
      <c r="B215">
        <v>302010202</v>
      </c>
      <c r="C215" t="s">
        <v>971</v>
      </c>
      <c r="D215" t="s">
        <v>242</v>
      </c>
      <c r="E215" t="s">
        <v>1694</v>
      </c>
      <c r="F215" t="s">
        <v>661</v>
      </c>
      <c r="G215" t="s">
        <v>352</v>
      </c>
      <c r="H215" t="s">
        <v>352</v>
      </c>
      <c r="I215" t="s">
        <v>2015</v>
      </c>
      <c r="K215" t="s">
        <v>340</v>
      </c>
      <c r="L215" s="145">
        <v>45604.427569444444</v>
      </c>
      <c r="M215" t="s">
        <v>1321</v>
      </c>
    </row>
    <row r="216" spans="1:13">
      <c r="A216">
        <v>1323935</v>
      </c>
      <c r="B216">
        <v>302010301</v>
      </c>
      <c r="C216" t="s">
        <v>974</v>
      </c>
      <c r="D216" t="s">
        <v>243</v>
      </c>
      <c r="E216" t="s">
        <v>1694</v>
      </c>
      <c r="F216" t="s">
        <v>661</v>
      </c>
      <c r="G216" t="s">
        <v>352</v>
      </c>
      <c r="H216" t="s">
        <v>352</v>
      </c>
      <c r="I216" t="s">
        <v>2016</v>
      </c>
      <c r="K216" t="s">
        <v>340</v>
      </c>
      <c r="L216" s="145">
        <v>45604.427569444444</v>
      </c>
      <c r="M216" t="s">
        <v>1321</v>
      </c>
    </row>
    <row r="217" spans="1:13">
      <c r="A217">
        <v>1323937</v>
      </c>
      <c r="B217">
        <v>302020101</v>
      </c>
      <c r="C217" t="s">
        <v>976</v>
      </c>
      <c r="D217" t="s">
        <v>125</v>
      </c>
      <c r="E217" t="s">
        <v>1694</v>
      </c>
      <c r="F217" t="s">
        <v>661</v>
      </c>
      <c r="G217" t="s">
        <v>352</v>
      </c>
      <c r="H217" t="s">
        <v>352</v>
      </c>
      <c r="I217" t="s">
        <v>352</v>
      </c>
      <c r="K217" t="s">
        <v>340</v>
      </c>
      <c r="L217" s="145">
        <v>45604.427569444444</v>
      </c>
      <c r="M217" t="s">
        <v>1321</v>
      </c>
    </row>
    <row r="218" spans="1:13">
      <c r="A218">
        <v>1323939</v>
      </c>
      <c r="B218">
        <v>401010101</v>
      </c>
      <c r="C218" t="s">
        <v>978</v>
      </c>
      <c r="D218" t="s">
        <v>126</v>
      </c>
      <c r="E218" t="s">
        <v>1694</v>
      </c>
      <c r="F218" t="s">
        <v>661</v>
      </c>
      <c r="G218" t="s">
        <v>352</v>
      </c>
      <c r="H218" t="s">
        <v>1897</v>
      </c>
      <c r="I218" t="s">
        <v>766</v>
      </c>
      <c r="K218" t="s">
        <v>340</v>
      </c>
      <c r="L218" s="145">
        <v>45604.427569444444</v>
      </c>
      <c r="M218" t="s">
        <v>1321</v>
      </c>
    </row>
    <row r="219" spans="1:13">
      <c r="A219">
        <v>1323941</v>
      </c>
      <c r="B219">
        <v>401010102</v>
      </c>
      <c r="C219" t="s">
        <v>980</v>
      </c>
      <c r="D219" t="s">
        <v>126</v>
      </c>
      <c r="E219" t="s">
        <v>1694</v>
      </c>
      <c r="F219" t="s">
        <v>661</v>
      </c>
      <c r="G219" t="s">
        <v>352</v>
      </c>
      <c r="H219" t="s">
        <v>352</v>
      </c>
      <c r="I219" t="s">
        <v>352</v>
      </c>
      <c r="K219" t="s">
        <v>340</v>
      </c>
      <c r="L219" s="145">
        <v>45604.427569444444</v>
      </c>
      <c r="M219" t="s">
        <v>1321</v>
      </c>
    </row>
    <row r="220" spans="1:13">
      <c r="A220">
        <v>1323943</v>
      </c>
      <c r="B220">
        <v>401010103</v>
      </c>
      <c r="C220" t="s">
        <v>982</v>
      </c>
      <c r="D220" t="s">
        <v>126</v>
      </c>
      <c r="E220" t="s">
        <v>1694</v>
      </c>
      <c r="F220" t="s">
        <v>661</v>
      </c>
      <c r="G220" t="s">
        <v>352</v>
      </c>
      <c r="H220" t="s">
        <v>352</v>
      </c>
      <c r="I220" t="s">
        <v>2017</v>
      </c>
      <c r="K220" t="s">
        <v>340</v>
      </c>
      <c r="L220" s="145">
        <v>45604.427569444444</v>
      </c>
      <c r="M220" t="s">
        <v>1321</v>
      </c>
    </row>
    <row r="221" spans="1:13">
      <c r="A221">
        <v>1323945</v>
      </c>
      <c r="B221">
        <v>401010104</v>
      </c>
      <c r="C221" t="s">
        <v>984</v>
      </c>
      <c r="D221" t="s">
        <v>126</v>
      </c>
      <c r="E221" t="s">
        <v>1694</v>
      </c>
      <c r="F221" t="s">
        <v>661</v>
      </c>
      <c r="G221" t="s">
        <v>352</v>
      </c>
      <c r="H221" t="s">
        <v>352</v>
      </c>
      <c r="I221" t="s">
        <v>352</v>
      </c>
      <c r="K221" t="s">
        <v>340</v>
      </c>
      <c r="L221" s="145">
        <v>45604.427569444444</v>
      </c>
      <c r="M221" t="s">
        <v>1321</v>
      </c>
    </row>
    <row r="222" spans="1:13">
      <c r="A222">
        <v>1323947</v>
      </c>
      <c r="B222">
        <v>402010101</v>
      </c>
      <c r="C222" t="s">
        <v>986</v>
      </c>
      <c r="D222" t="s">
        <v>128</v>
      </c>
      <c r="E222" t="s">
        <v>1694</v>
      </c>
      <c r="F222" t="s">
        <v>661</v>
      </c>
      <c r="G222" t="s">
        <v>352</v>
      </c>
      <c r="H222" t="s">
        <v>1975</v>
      </c>
      <c r="I222" t="s">
        <v>1685</v>
      </c>
      <c r="K222" t="s">
        <v>340</v>
      </c>
      <c r="L222" s="145">
        <v>45604.427569444444</v>
      </c>
      <c r="M222" t="s">
        <v>1321</v>
      </c>
    </row>
    <row r="223" spans="1:13">
      <c r="A223">
        <v>1323949</v>
      </c>
      <c r="B223">
        <v>402010102</v>
      </c>
      <c r="C223" t="s">
        <v>987</v>
      </c>
      <c r="D223" t="s">
        <v>128</v>
      </c>
      <c r="E223" t="s">
        <v>1694</v>
      </c>
      <c r="F223" t="s">
        <v>661</v>
      </c>
      <c r="G223" t="s">
        <v>352</v>
      </c>
      <c r="H223" t="s">
        <v>352</v>
      </c>
      <c r="I223" t="s">
        <v>1869</v>
      </c>
      <c r="K223" t="s">
        <v>340</v>
      </c>
      <c r="L223" s="145">
        <v>45604.427569444444</v>
      </c>
      <c r="M223" t="s">
        <v>1321</v>
      </c>
    </row>
    <row r="224" spans="1:13">
      <c r="A224">
        <v>1323951</v>
      </c>
      <c r="B224">
        <v>402010103</v>
      </c>
      <c r="C224" t="s">
        <v>988</v>
      </c>
      <c r="D224" t="s">
        <v>128</v>
      </c>
      <c r="E224" t="s">
        <v>1694</v>
      </c>
      <c r="F224" t="s">
        <v>661</v>
      </c>
      <c r="G224" t="s">
        <v>352</v>
      </c>
      <c r="H224" t="s">
        <v>352</v>
      </c>
      <c r="I224" t="s">
        <v>2018</v>
      </c>
      <c r="K224" t="s">
        <v>340</v>
      </c>
      <c r="L224" s="145">
        <v>45604.427569444444</v>
      </c>
      <c r="M224" t="s">
        <v>1321</v>
      </c>
    </row>
    <row r="225" spans="1:13">
      <c r="A225">
        <v>1323953</v>
      </c>
      <c r="B225">
        <v>402010104</v>
      </c>
      <c r="C225" t="s">
        <v>990</v>
      </c>
      <c r="D225" t="s">
        <v>128</v>
      </c>
      <c r="E225" t="s">
        <v>1694</v>
      </c>
      <c r="F225" t="s">
        <v>661</v>
      </c>
      <c r="G225" t="s">
        <v>352</v>
      </c>
      <c r="H225" t="s">
        <v>2019</v>
      </c>
      <c r="I225" t="s">
        <v>2019</v>
      </c>
      <c r="K225" t="s">
        <v>340</v>
      </c>
      <c r="L225" s="145">
        <v>45604.427569444444</v>
      </c>
      <c r="M225" t="s">
        <v>1321</v>
      </c>
    </row>
    <row r="226" spans="1:13">
      <c r="A226">
        <v>1323955</v>
      </c>
      <c r="B226">
        <v>402010105</v>
      </c>
      <c r="C226" t="s">
        <v>992</v>
      </c>
      <c r="D226" t="s">
        <v>128</v>
      </c>
      <c r="E226" t="s">
        <v>1694</v>
      </c>
      <c r="F226" t="s">
        <v>661</v>
      </c>
      <c r="G226" t="s">
        <v>1053</v>
      </c>
      <c r="H226" t="s">
        <v>1053</v>
      </c>
      <c r="I226" t="s">
        <v>1053</v>
      </c>
      <c r="K226" t="s">
        <v>317</v>
      </c>
      <c r="L226" s="145">
        <v>45604.427569444444</v>
      </c>
      <c r="M226" t="s">
        <v>1321</v>
      </c>
    </row>
    <row r="227" spans="1:13">
      <c r="A227">
        <v>1323957</v>
      </c>
      <c r="B227">
        <v>402010106</v>
      </c>
      <c r="C227" t="s">
        <v>994</v>
      </c>
      <c r="D227" t="s">
        <v>128</v>
      </c>
      <c r="E227" t="s">
        <v>1694</v>
      </c>
      <c r="F227" t="s">
        <v>661</v>
      </c>
      <c r="G227" t="s">
        <v>352</v>
      </c>
      <c r="H227" t="s">
        <v>352</v>
      </c>
      <c r="I227" t="s">
        <v>352</v>
      </c>
      <c r="K227" t="s">
        <v>340</v>
      </c>
      <c r="L227" s="145">
        <v>45604.427569444444</v>
      </c>
      <c r="M227" t="s">
        <v>1321</v>
      </c>
    </row>
    <row r="228" spans="1:13">
      <c r="A228">
        <v>1323959</v>
      </c>
      <c r="B228">
        <v>402010107</v>
      </c>
      <c r="C228" t="s">
        <v>996</v>
      </c>
      <c r="D228" t="s">
        <v>128</v>
      </c>
      <c r="E228" t="s">
        <v>1694</v>
      </c>
      <c r="F228" t="s">
        <v>661</v>
      </c>
      <c r="G228" t="s">
        <v>657</v>
      </c>
      <c r="H228" t="s">
        <v>2020</v>
      </c>
      <c r="I228" t="s">
        <v>2020</v>
      </c>
      <c r="K228" t="s">
        <v>317</v>
      </c>
      <c r="L228" s="145">
        <v>45604.427569444444</v>
      </c>
      <c r="M228" t="s">
        <v>1321</v>
      </c>
    </row>
    <row r="229" spans="1:13">
      <c r="A229">
        <v>1323961</v>
      </c>
      <c r="B229">
        <v>402010108</v>
      </c>
      <c r="C229" t="s">
        <v>998</v>
      </c>
      <c r="D229" t="s">
        <v>128</v>
      </c>
      <c r="E229" t="s">
        <v>1694</v>
      </c>
      <c r="F229" t="s">
        <v>661</v>
      </c>
      <c r="G229" t="s">
        <v>1518</v>
      </c>
      <c r="H229" t="s">
        <v>1518</v>
      </c>
      <c r="I229" t="s">
        <v>2021</v>
      </c>
      <c r="K229" t="s">
        <v>317</v>
      </c>
      <c r="L229" s="145">
        <v>45604.427569444444</v>
      </c>
      <c r="M229" t="s">
        <v>1321</v>
      </c>
    </row>
    <row r="230" spans="1:13">
      <c r="A230">
        <v>1323963</v>
      </c>
      <c r="B230">
        <v>402020101</v>
      </c>
      <c r="C230" t="s">
        <v>999</v>
      </c>
      <c r="D230" t="s">
        <v>130</v>
      </c>
      <c r="E230" t="s">
        <v>1694</v>
      </c>
      <c r="F230" t="s">
        <v>661</v>
      </c>
      <c r="G230" t="s">
        <v>352</v>
      </c>
      <c r="H230" t="s">
        <v>2022</v>
      </c>
      <c r="I230" t="s">
        <v>2023</v>
      </c>
      <c r="K230" t="s">
        <v>340</v>
      </c>
      <c r="L230" s="145">
        <v>45604.427569444444</v>
      </c>
      <c r="M230" t="s">
        <v>1321</v>
      </c>
    </row>
    <row r="231" spans="1:13">
      <c r="A231">
        <v>1323965</v>
      </c>
      <c r="B231">
        <v>402020102</v>
      </c>
      <c r="C231" t="s">
        <v>1000</v>
      </c>
      <c r="D231" t="s">
        <v>130</v>
      </c>
      <c r="E231" t="s">
        <v>1694</v>
      </c>
      <c r="F231" t="s">
        <v>661</v>
      </c>
      <c r="G231" t="s">
        <v>352</v>
      </c>
      <c r="H231" t="s">
        <v>352</v>
      </c>
      <c r="I231" t="s">
        <v>1572</v>
      </c>
      <c r="K231" t="s">
        <v>340</v>
      </c>
      <c r="L231" s="145">
        <v>45604.427569444444</v>
      </c>
      <c r="M231" t="s">
        <v>1321</v>
      </c>
    </row>
    <row r="232" spans="1:13">
      <c r="A232">
        <v>1323967</v>
      </c>
      <c r="B232">
        <v>402020103</v>
      </c>
      <c r="C232" t="s">
        <v>1003</v>
      </c>
      <c r="D232" t="s">
        <v>130</v>
      </c>
      <c r="E232" t="s">
        <v>1694</v>
      </c>
      <c r="F232" t="s">
        <v>661</v>
      </c>
      <c r="G232" t="s">
        <v>352</v>
      </c>
      <c r="H232" t="s">
        <v>352</v>
      </c>
      <c r="I232" t="s">
        <v>352</v>
      </c>
      <c r="K232" t="s">
        <v>340</v>
      </c>
      <c r="L232" s="145">
        <v>45604.427569444444</v>
      </c>
      <c r="M232" t="s">
        <v>1321</v>
      </c>
    </row>
    <row r="233" spans="1:13">
      <c r="A233">
        <v>1323969</v>
      </c>
      <c r="B233">
        <v>402020104</v>
      </c>
      <c r="C233" t="s">
        <v>1004</v>
      </c>
      <c r="D233" t="s">
        <v>130</v>
      </c>
      <c r="E233" t="s">
        <v>1694</v>
      </c>
      <c r="F233" t="s">
        <v>661</v>
      </c>
      <c r="G233" t="s">
        <v>352</v>
      </c>
      <c r="H233" t="s">
        <v>352</v>
      </c>
      <c r="I233" t="s">
        <v>352</v>
      </c>
      <c r="K233" t="s">
        <v>340</v>
      </c>
      <c r="L233" s="145">
        <v>45604.427569444444</v>
      </c>
      <c r="M233" t="s">
        <v>1321</v>
      </c>
    </row>
    <row r="234" spans="1:13">
      <c r="A234">
        <v>1323971</v>
      </c>
      <c r="B234">
        <v>402020105</v>
      </c>
      <c r="C234" t="s">
        <v>1006</v>
      </c>
      <c r="D234" t="s">
        <v>130</v>
      </c>
      <c r="E234" t="s">
        <v>1694</v>
      </c>
      <c r="F234" t="s">
        <v>661</v>
      </c>
      <c r="G234" t="s">
        <v>352</v>
      </c>
      <c r="H234" t="s">
        <v>352</v>
      </c>
      <c r="I234" t="s">
        <v>352</v>
      </c>
      <c r="K234" t="s">
        <v>340</v>
      </c>
      <c r="L234" s="145">
        <v>45604.427569444444</v>
      </c>
      <c r="M234" t="s">
        <v>1321</v>
      </c>
    </row>
    <row r="235" spans="1:13">
      <c r="A235">
        <v>1323973</v>
      </c>
      <c r="B235">
        <v>402020106</v>
      </c>
      <c r="C235" t="s">
        <v>1008</v>
      </c>
      <c r="D235" t="s">
        <v>130</v>
      </c>
      <c r="E235" t="s">
        <v>1694</v>
      </c>
      <c r="F235" t="s">
        <v>661</v>
      </c>
      <c r="G235" t="s">
        <v>352</v>
      </c>
      <c r="H235" t="s">
        <v>352</v>
      </c>
      <c r="I235" t="s">
        <v>352</v>
      </c>
      <c r="K235" t="s">
        <v>340</v>
      </c>
      <c r="L235" s="145">
        <v>45604.427569444444</v>
      </c>
      <c r="M235" t="s">
        <v>1321</v>
      </c>
    </row>
    <row r="236" spans="1:13">
      <c r="A236">
        <v>1323975</v>
      </c>
      <c r="B236">
        <v>403010101</v>
      </c>
      <c r="C236" t="s">
        <v>1010</v>
      </c>
      <c r="D236" t="s">
        <v>131</v>
      </c>
      <c r="E236" t="s">
        <v>1694</v>
      </c>
      <c r="F236" t="s">
        <v>661</v>
      </c>
      <c r="G236" t="s">
        <v>352</v>
      </c>
      <c r="H236" t="s">
        <v>352</v>
      </c>
      <c r="I236" t="s">
        <v>352</v>
      </c>
      <c r="K236" t="s">
        <v>340</v>
      </c>
      <c r="L236" s="145">
        <v>45604.427569444444</v>
      </c>
      <c r="M236" t="s">
        <v>1321</v>
      </c>
    </row>
    <row r="237" spans="1:13">
      <c r="A237">
        <v>1324373</v>
      </c>
      <c r="B237">
        <v>403010102</v>
      </c>
      <c r="C237" t="s">
        <v>2151</v>
      </c>
      <c r="D237" t="s">
        <v>131</v>
      </c>
      <c r="E237" t="s">
        <v>1694</v>
      </c>
      <c r="F237" t="s">
        <v>661</v>
      </c>
      <c r="G237" t="s">
        <v>352</v>
      </c>
      <c r="H237" t="s">
        <v>352</v>
      </c>
      <c r="I237" t="s">
        <v>352</v>
      </c>
      <c r="K237" t="s">
        <v>340</v>
      </c>
      <c r="L237" s="145">
        <v>45604.427569444444</v>
      </c>
      <c r="M237" t="s">
        <v>1321</v>
      </c>
    </row>
    <row r="238" spans="1:13">
      <c r="A238">
        <v>1323977</v>
      </c>
      <c r="B238">
        <v>404010101</v>
      </c>
      <c r="C238" t="s">
        <v>1011</v>
      </c>
      <c r="D238" t="s">
        <v>133</v>
      </c>
      <c r="E238" t="s">
        <v>1694</v>
      </c>
      <c r="F238" t="s">
        <v>661</v>
      </c>
      <c r="G238" t="s">
        <v>352</v>
      </c>
      <c r="H238" t="s">
        <v>352</v>
      </c>
      <c r="I238" t="s">
        <v>352</v>
      </c>
      <c r="K238" t="s">
        <v>340</v>
      </c>
      <c r="L238" s="145">
        <v>45604.427569444444</v>
      </c>
      <c r="M238" t="s">
        <v>1321</v>
      </c>
    </row>
    <row r="239" spans="1:13">
      <c r="A239">
        <v>1323979</v>
      </c>
      <c r="B239">
        <v>404020101</v>
      </c>
      <c r="C239" t="s">
        <v>1012</v>
      </c>
      <c r="D239" t="s">
        <v>135</v>
      </c>
      <c r="E239" t="s">
        <v>1694</v>
      </c>
      <c r="F239" t="s">
        <v>661</v>
      </c>
      <c r="G239" t="s">
        <v>2024</v>
      </c>
      <c r="H239" t="s">
        <v>1272</v>
      </c>
      <c r="I239" t="s">
        <v>2025</v>
      </c>
      <c r="K239" t="s">
        <v>340</v>
      </c>
      <c r="L239" s="145">
        <v>45604.427569444444</v>
      </c>
      <c r="M239" t="s">
        <v>1321</v>
      </c>
    </row>
    <row r="240" spans="1:13">
      <c r="A240">
        <v>1324369</v>
      </c>
      <c r="B240">
        <v>404020103</v>
      </c>
      <c r="C240" t="s">
        <v>2150</v>
      </c>
      <c r="D240" t="s">
        <v>135</v>
      </c>
      <c r="E240" t="s">
        <v>1694</v>
      </c>
      <c r="F240" t="s">
        <v>661</v>
      </c>
      <c r="G240" t="s">
        <v>352</v>
      </c>
      <c r="H240" t="s">
        <v>352</v>
      </c>
      <c r="I240" t="s">
        <v>1623</v>
      </c>
      <c r="K240" t="s">
        <v>340</v>
      </c>
      <c r="L240" s="145">
        <v>45604.427569444444</v>
      </c>
      <c r="M240" t="s">
        <v>1321</v>
      </c>
    </row>
    <row r="241" spans="1:13">
      <c r="A241">
        <v>1323981</v>
      </c>
      <c r="B241">
        <v>404030101</v>
      </c>
      <c r="C241" t="s">
        <v>1014</v>
      </c>
      <c r="D241" t="s">
        <v>136</v>
      </c>
      <c r="E241" t="s">
        <v>1694</v>
      </c>
      <c r="F241" t="s">
        <v>661</v>
      </c>
      <c r="G241" t="s">
        <v>1334</v>
      </c>
      <c r="H241" t="s">
        <v>1334</v>
      </c>
      <c r="I241" t="s">
        <v>2026</v>
      </c>
      <c r="K241" t="s">
        <v>340</v>
      </c>
      <c r="L241" s="145">
        <v>45604.427569444444</v>
      </c>
      <c r="M241" t="s">
        <v>1321</v>
      </c>
    </row>
    <row r="242" spans="1:13">
      <c r="A242">
        <v>1323593</v>
      </c>
      <c r="B242">
        <v>404040101</v>
      </c>
      <c r="C242" t="s">
        <v>656</v>
      </c>
      <c r="D242" t="s">
        <v>137</v>
      </c>
      <c r="E242" t="s">
        <v>1694</v>
      </c>
      <c r="F242" t="s">
        <v>319</v>
      </c>
      <c r="G242" t="s">
        <v>1848</v>
      </c>
      <c r="H242" t="s">
        <v>1864</v>
      </c>
      <c r="I242" t="s">
        <v>981</v>
      </c>
      <c r="K242" t="s">
        <v>340</v>
      </c>
      <c r="L242" s="145">
        <v>45604.427569444444</v>
      </c>
      <c r="M242" t="s">
        <v>1321</v>
      </c>
    </row>
    <row r="243" spans="1:13">
      <c r="A243">
        <v>1323595</v>
      </c>
      <c r="B243">
        <v>404040102</v>
      </c>
      <c r="C243" t="s">
        <v>659</v>
      </c>
      <c r="D243" t="s">
        <v>137</v>
      </c>
      <c r="E243" t="s">
        <v>1694</v>
      </c>
      <c r="F243" t="s">
        <v>319</v>
      </c>
      <c r="G243" t="s">
        <v>352</v>
      </c>
      <c r="H243" t="s">
        <v>352</v>
      </c>
      <c r="I243" t="s">
        <v>1865</v>
      </c>
      <c r="K243" t="s">
        <v>340</v>
      </c>
      <c r="L243" s="145">
        <v>45604.427569444444</v>
      </c>
      <c r="M243" t="s">
        <v>1321</v>
      </c>
    </row>
    <row r="244" spans="1:13">
      <c r="A244">
        <v>1323983</v>
      </c>
      <c r="B244">
        <v>501010101</v>
      </c>
      <c r="C244" t="s">
        <v>1015</v>
      </c>
      <c r="D244" t="s">
        <v>138</v>
      </c>
      <c r="E244" t="s">
        <v>1694</v>
      </c>
      <c r="F244" t="s">
        <v>661</v>
      </c>
      <c r="G244" t="s">
        <v>352</v>
      </c>
      <c r="H244" t="s">
        <v>352</v>
      </c>
      <c r="I244" t="s">
        <v>352</v>
      </c>
      <c r="K244" t="s">
        <v>340</v>
      </c>
      <c r="L244" s="145">
        <v>45604.427569444444</v>
      </c>
      <c r="M244" t="s">
        <v>1321</v>
      </c>
    </row>
    <row r="245" spans="1:13">
      <c r="A245">
        <v>1323985</v>
      </c>
      <c r="B245">
        <v>501010102</v>
      </c>
      <c r="C245" t="s">
        <v>1017</v>
      </c>
      <c r="D245" t="s">
        <v>138</v>
      </c>
      <c r="E245" t="s">
        <v>1694</v>
      </c>
      <c r="F245" t="s">
        <v>661</v>
      </c>
      <c r="G245" t="s">
        <v>352</v>
      </c>
      <c r="H245" t="s">
        <v>352</v>
      </c>
      <c r="I245" t="s">
        <v>352</v>
      </c>
      <c r="K245" t="s">
        <v>340</v>
      </c>
      <c r="L245" s="145">
        <v>45604.427569444444</v>
      </c>
      <c r="M245" t="s">
        <v>1321</v>
      </c>
    </row>
    <row r="246" spans="1:13">
      <c r="A246">
        <v>1323987</v>
      </c>
      <c r="B246">
        <v>501010103</v>
      </c>
      <c r="C246" t="s">
        <v>1019</v>
      </c>
      <c r="D246" t="s">
        <v>138</v>
      </c>
      <c r="E246" t="s">
        <v>1694</v>
      </c>
      <c r="F246" t="s">
        <v>661</v>
      </c>
      <c r="G246" t="s">
        <v>1261</v>
      </c>
      <c r="H246" t="s">
        <v>352</v>
      </c>
      <c r="I246" t="s">
        <v>2027</v>
      </c>
      <c r="K246" t="s">
        <v>317</v>
      </c>
      <c r="L246" s="145">
        <v>45604.427569444444</v>
      </c>
      <c r="M246" t="s">
        <v>1321</v>
      </c>
    </row>
    <row r="247" spans="1:13">
      <c r="A247">
        <v>1323989</v>
      </c>
      <c r="B247">
        <v>501010104</v>
      </c>
      <c r="C247" t="s">
        <v>1020</v>
      </c>
      <c r="D247" t="s">
        <v>138</v>
      </c>
      <c r="E247" t="s">
        <v>1694</v>
      </c>
      <c r="F247" t="s">
        <v>661</v>
      </c>
      <c r="G247" t="s">
        <v>2028</v>
      </c>
      <c r="H247" t="s">
        <v>1066</v>
      </c>
      <c r="I247" t="s">
        <v>2029</v>
      </c>
      <c r="K247" t="s">
        <v>340</v>
      </c>
      <c r="L247" s="145">
        <v>45604.427569444444</v>
      </c>
      <c r="M247" t="s">
        <v>1321</v>
      </c>
    </row>
    <row r="248" spans="1:13">
      <c r="A248">
        <v>1323991</v>
      </c>
      <c r="B248">
        <v>501010105</v>
      </c>
      <c r="C248" t="s">
        <v>1023</v>
      </c>
      <c r="D248" t="s">
        <v>138</v>
      </c>
      <c r="E248" t="s">
        <v>1694</v>
      </c>
      <c r="F248" t="s">
        <v>661</v>
      </c>
      <c r="G248" t="s">
        <v>2030</v>
      </c>
      <c r="H248" t="s">
        <v>1864</v>
      </c>
      <c r="I248" t="s">
        <v>2031</v>
      </c>
      <c r="K248" t="s">
        <v>317</v>
      </c>
      <c r="L248" s="145">
        <v>45604.427569444444</v>
      </c>
      <c r="M248" t="s">
        <v>1321</v>
      </c>
    </row>
    <row r="249" spans="1:13">
      <c r="A249">
        <v>1323993</v>
      </c>
      <c r="B249">
        <v>501010106</v>
      </c>
      <c r="C249" t="s">
        <v>1025</v>
      </c>
      <c r="D249" t="s">
        <v>138</v>
      </c>
      <c r="E249" t="s">
        <v>1694</v>
      </c>
      <c r="F249" t="s">
        <v>661</v>
      </c>
      <c r="G249" t="s">
        <v>2032</v>
      </c>
      <c r="H249" t="s">
        <v>2032</v>
      </c>
      <c r="I249" t="s">
        <v>352</v>
      </c>
      <c r="K249" t="s">
        <v>340</v>
      </c>
      <c r="L249" s="145">
        <v>45604.427569444444</v>
      </c>
      <c r="M249" t="s">
        <v>1321</v>
      </c>
    </row>
    <row r="250" spans="1:13">
      <c r="A250">
        <v>1323995</v>
      </c>
      <c r="B250">
        <v>501020101</v>
      </c>
      <c r="C250" t="s">
        <v>1027</v>
      </c>
      <c r="D250" t="s">
        <v>140</v>
      </c>
      <c r="E250" t="s">
        <v>1694</v>
      </c>
      <c r="F250" t="s">
        <v>661</v>
      </c>
      <c r="G250" t="s">
        <v>352</v>
      </c>
      <c r="H250" t="s">
        <v>352</v>
      </c>
      <c r="I250" t="s">
        <v>1942</v>
      </c>
      <c r="K250" t="s">
        <v>340</v>
      </c>
      <c r="L250" s="145">
        <v>45604.427569444444</v>
      </c>
      <c r="M250" t="s">
        <v>1321</v>
      </c>
    </row>
    <row r="251" spans="1:13">
      <c r="A251">
        <v>1323997</v>
      </c>
      <c r="B251">
        <v>501020102</v>
      </c>
      <c r="C251" t="s">
        <v>1028</v>
      </c>
      <c r="D251" t="s">
        <v>140</v>
      </c>
      <c r="E251" t="s">
        <v>1694</v>
      </c>
      <c r="F251" t="s">
        <v>661</v>
      </c>
      <c r="G251" t="s">
        <v>2033</v>
      </c>
      <c r="H251" t="s">
        <v>1897</v>
      </c>
      <c r="I251" t="s">
        <v>1897</v>
      </c>
      <c r="K251" t="s">
        <v>317</v>
      </c>
      <c r="L251" s="145">
        <v>45604.427569444444</v>
      </c>
      <c r="M251" t="s">
        <v>1321</v>
      </c>
    </row>
    <row r="252" spans="1:13">
      <c r="A252">
        <v>1323999</v>
      </c>
      <c r="B252">
        <v>501020103</v>
      </c>
      <c r="C252" t="s">
        <v>1031</v>
      </c>
      <c r="D252" t="s">
        <v>140</v>
      </c>
      <c r="E252" t="s">
        <v>1694</v>
      </c>
      <c r="F252" t="s">
        <v>661</v>
      </c>
      <c r="G252" t="s">
        <v>352</v>
      </c>
      <c r="H252" t="s">
        <v>352</v>
      </c>
      <c r="I252" t="s">
        <v>1706</v>
      </c>
      <c r="K252" t="s">
        <v>340</v>
      </c>
      <c r="L252" s="145">
        <v>45604.427569444444</v>
      </c>
      <c r="M252" t="s">
        <v>1321</v>
      </c>
    </row>
    <row r="253" spans="1:13">
      <c r="A253">
        <v>1324001</v>
      </c>
      <c r="B253">
        <v>501020104</v>
      </c>
      <c r="C253" t="s">
        <v>1033</v>
      </c>
      <c r="D253" t="s">
        <v>140</v>
      </c>
      <c r="E253" t="s">
        <v>1694</v>
      </c>
      <c r="F253" t="s">
        <v>661</v>
      </c>
      <c r="G253" t="s">
        <v>352</v>
      </c>
      <c r="H253" t="s">
        <v>352</v>
      </c>
      <c r="I253" t="s">
        <v>352</v>
      </c>
      <c r="K253" t="s">
        <v>340</v>
      </c>
      <c r="L253" s="145">
        <v>45604.427569444444</v>
      </c>
      <c r="M253" t="s">
        <v>1321</v>
      </c>
    </row>
    <row r="254" spans="1:13">
      <c r="A254">
        <v>1324003</v>
      </c>
      <c r="B254">
        <v>501020105</v>
      </c>
      <c r="C254" t="s">
        <v>1034</v>
      </c>
      <c r="D254" t="s">
        <v>140</v>
      </c>
      <c r="E254" t="s">
        <v>1694</v>
      </c>
      <c r="F254" t="s">
        <v>661</v>
      </c>
      <c r="G254" t="s">
        <v>352</v>
      </c>
      <c r="H254" t="s">
        <v>352</v>
      </c>
      <c r="I254" t="s">
        <v>1099</v>
      </c>
      <c r="K254" t="s">
        <v>340</v>
      </c>
      <c r="L254" s="145">
        <v>45604.427569444444</v>
      </c>
      <c r="M254" t="s">
        <v>1321</v>
      </c>
    </row>
    <row r="255" spans="1:13">
      <c r="A255">
        <v>1324005</v>
      </c>
      <c r="B255">
        <v>501020106</v>
      </c>
      <c r="C255" t="s">
        <v>1036</v>
      </c>
      <c r="D255" t="s">
        <v>140</v>
      </c>
      <c r="E255" t="s">
        <v>1694</v>
      </c>
      <c r="F255" t="s">
        <v>661</v>
      </c>
      <c r="G255" t="s">
        <v>1612</v>
      </c>
      <c r="H255" t="s">
        <v>1612</v>
      </c>
      <c r="I255" t="s">
        <v>1612</v>
      </c>
      <c r="K255" t="s">
        <v>340</v>
      </c>
      <c r="L255" s="145">
        <v>45604.427569444444</v>
      </c>
      <c r="M255" t="s">
        <v>1321</v>
      </c>
    </row>
    <row r="256" spans="1:13">
      <c r="A256">
        <v>1324007</v>
      </c>
      <c r="B256">
        <v>501030101</v>
      </c>
      <c r="C256" t="s">
        <v>1038</v>
      </c>
      <c r="D256" t="s">
        <v>141</v>
      </c>
      <c r="E256" t="s">
        <v>1694</v>
      </c>
      <c r="F256" t="s">
        <v>661</v>
      </c>
      <c r="G256" t="s">
        <v>352</v>
      </c>
      <c r="H256" t="s">
        <v>352</v>
      </c>
      <c r="I256" t="s">
        <v>352</v>
      </c>
      <c r="K256" t="s">
        <v>340</v>
      </c>
      <c r="L256" s="145">
        <v>45604.427569444444</v>
      </c>
      <c r="M256" t="s">
        <v>1321</v>
      </c>
    </row>
    <row r="257" spans="1:13">
      <c r="A257">
        <v>1324009</v>
      </c>
      <c r="B257">
        <v>501030102</v>
      </c>
      <c r="C257" t="s">
        <v>1040</v>
      </c>
      <c r="D257" t="s">
        <v>141</v>
      </c>
      <c r="E257" t="s">
        <v>1694</v>
      </c>
      <c r="F257" t="s">
        <v>661</v>
      </c>
      <c r="G257" t="s">
        <v>352</v>
      </c>
      <c r="H257" t="s">
        <v>352</v>
      </c>
      <c r="I257" t="s">
        <v>352</v>
      </c>
      <c r="K257" t="s">
        <v>340</v>
      </c>
      <c r="L257" s="145">
        <v>45604.427569444444</v>
      </c>
      <c r="M257" t="s">
        <v>1321</v>
      </c>
    </row>
    <row r="258" spans="1:13">
      <c r="A258">
        <v>1324011</v>
      </c>
      <c r="B258">
        <v>502010101</v>
      </c>
      <c r="C258" t="s">
        <v>1042</v>
      </c>
      <c r="D258" t="s">
        <v>142</v>
      </c>
      <c r="E258" t="s">
        <v>1694</v>
      </c>
      <c r="F258" t="s">
        <v>661</v>
      </c>
      <c r="G258" t="s">
        <v>352</v>
      </c>
      <c r="H258" t="s">
        <v>2034</v>
      </c>
      <c r="I258" t="s">
        <v>2034</v>
      </c>
      <c r="K258" t="s">
        <v>340</v>
      </c>
      <c r="L258" s="145">
        <v>45604.427569444444</v>
      </c>
      <c r="M258" t="s">
        <v>1321</v>
      </c>
    </row>
    <row r="259" spans="1:13">
      <c r="A259">
        <v>1324013</v>
      </c>
      <c r="B259">
        <v>502010102</v>
      </c>
      <c r="C259" t="s">
        <v>1044</v>
      </c>
      <c r="D259" t="s">
        <v>142</v>
      </c>
      <c r="E259" t="s">
        <v>1694</v>
      </c>
      <c r="F259" t="s">
        <v>661</v>
      </c>
      <c r="G259" t="s">
        <v>2035</v>
      </c>
      <c r="H259" t="s">
        <v>2036</v>
      </c>
      <c r="I259" t="s">
        <v>2036</v>
      </c>
      <c r="K259" t="s">
        <v>317</v>
      </c>
      <c r="L259" s="145">
        <v>45604.427569444444</v>
      </c>
      <c r="M259" t="s">
        <v>1321</v>
      </c>
    </row>
    <row r="260" spans="1:13">
      <c r="A260">
        <v>1324015</v>
      </c>
      <c r="B260">
        <v>502010103</v>
      </c>
      <c r="C260" t="s">
        <v>1047</v>
      </c>
      <c r="D260" t="s">
        <v>142</v>
      </c>
      <c r="E260" t="s">
        <v>1694</v>
      </c>
      <c r="F260" t="s">
        <v>661</v>
      </c>
      <c r="G260" t="s">
        <v>2037</v>
      </c>
      <c r="H260" t="s">
        <v>1833</v>
      </c>
      <c r="I260" t="s">
        <v>1833</v>
      </c>
      <c r="K260" t="s">
        <v>317</v>
      </c>
      <c r="L260" s="145">
        <v>45604.427569444444</v>
      </c>
      <c r="M260" t="s">
        <v>1321</v>
      </c>
    </row>
    <row r="261" spans="1:13">
      <c r="A261">
        <v>1324017</v>
      </c>
      <c r="B261">
        <v>502010104</v>
      </c>
      <c r="C261" t="s">
        <v>1049</v>
      </c>
      <c r="D261" t="s">
        <v>142</v>
      </c>
      <c r="E261" t="s">
        <v>1694</v>
      </c>
      <c r="F261" t="s">
        <v>661</v>
      </c>
      <c r="G261" t="s">
        <v>352</v>
      </c>
      <c r="H261" t="s">
        <v>352</v>
      </c>
      <c r="I261" t="s">
        <v>352</v>
      </c>
      <c r="K261" t="s">
        <v>340</v>
      </c>
      <c r="L261" s="145">
        <v>45604.427569444444</v>
      </c>
      <c r="M261" t="s">
        <v>1321</v>
      </c>
    </row>
    <row r="262" spans="1:13">
      <c r="A262">
        <v>1324019</v>
      </c>
      <c r="B262">
        <v>503010101</v>
      </c>
      <c r="C262" t="s">
        <v>1050</v>
      </c>
      <c r="D262" t="s">
        <v>143</v>
      </c>
      <c r="E262" t="s">
        <v>1694</v>
      </c>
      <c r="F262" t="s">
        <v>661</v>
      </c>
      <c r="G262" t="s">
        <v>376</v>
      </c>
      <c r="H262" t="s">
        <v>880</v>
      </c>
      <c r="I262" t="s">
        <v>376</v>
      </c>
      <c r="K262" t="s">
        <v>340</v>
      </c>
      <c r="L262" s="145">
        <v>45604.427569444444</v>
      </c>
      <c r="M262" t="s">
        <v>1321</v>
      </c>
    </row>
    <row r="263" spans="1:13">
      <c r="A263">
        <v>1324021</v>
      </c>
      <c r="B263">
        <v>503010102</v>
      </c>
      <c r="C263" t="s">
        <v>1051</v>
      </c>
      <c r="D263" t="s">
        <v>143</v>
      </c>
      <c r="E263" t="s">
        <v>1694</v>
      </c>
      <c r="F263" t="s">
        <v>661</v>
      </c>
      <c r="G263" t="s">
        <v>362</v>
      </c>
      <c r="H263" t="s">
        <v>362</v>
      </c>
      <c r="I263" t="s">
        <v>2038</v>
      </c>
      <c r="K263" t="s">
        <v>317</v>
      </c>
      <c r="L263" s="145">
        <v>45604.427569444444</v>
      </c>
      <c r="M263" t="s">
        <v>1321</v>
      </c>
    </row>
    <row r="264" spans="1:13">
      <c r="A264">
        <v>1324023</v>
      </c>
      <c r="B264">
        <v>503010103</v>
      </c>
      <c r="C264" t="s">
        <v>1054</v>
      </c>
      <c r="D264" t="s">
        <v>143</v>
      </c>
      <c r="E264" t="s">
        <v>1694</v>
      </c>
      <c r="F264" t="s">
        <v>661</v>
      </c>
      <c r="G264" t="s">
        <v>352</v>
      </c>
      <c r="H264" t="s">
        <v>2039</v>
      </c>
      <c r="I264" t="s">
        <v>1734</v>
      </c>
      <c r="K264" t="s">
        <v>340</v>
      </c>
      <c r="L264" s="145">
        <v>45604.427569444444</v>
      </c>
      <c r="M264" t="s">
        <v>1321</v>
      </c>
    </row>
    <row r="265" spans="1:13">
      <c r="A265">
        <v>1324025</v>
      </c>
      <c r="B265">
        <v>503020101</v>
      </c>
      <c r="C265" t="s">
        <v>1057</v>
      </c>
      <c r="D265" t="s">
        <v>145</v>
      </c>
      <c r="E265" t="s">
        <v>1694</v>
      </c>
      <c r="F265" t="s">
        <v>661</v>
      </c>
      <c r="G265" t="s">
        <v>352</v>
      </c>
      <c r="H265" t="s">
        <v>2040</v>
      </c>
      <c r="I265" t="s">
        <v>2041</v>
      </c>
      <c r="K265" t="s">
        <v>340</v>
      </c>
      <c r="L265" s="145">
        <v>45604.427569444444</v>
      </c>
      <c r="M265" t="s">
        <v>1321</v>
      </c>
    </row>
    <row r="266" spans="1:13">
      <c r="A266">
        <v>1324027</v>
      </c>
      <c r="B266">
        <v>503020102</v>
      </c>
      <c r="C266" t="s">
        <v>1059</v>
      </c>
      <c r="D266" t="s">
        <v>145</v>
      </c>
      <c r="E266" t="s">
        <v>1694</v>
      </c>
      <c r="F266" t="s">
        <v>661</v>
      </c>
      <c r="G266" t="s">
        <v>352</v>
      </c>
      <c r="H266" t="s">
        <v>2042</v>
      </c>
      <c r="I266" t="s">
        <v>352</v>
      </c>
      <c r="K266" t="s">
        <v>340</v>
      </c>
      <c r="L266" s="145">
        <v>45604.427569444444</v>
      </c>
      <c r="M266" t="s">
        <v>1321</v>
      </c>
    </row>
    <row r="267" spans="1:13">
      <c r="A267">
        <v>1324029</v>
      </c>
      <c r="B267">
        <v>503020103</v>
      </c>
      <c r="C267" t="s">
        <v>1060</v>
      </c>
      <c r="D267" t="s">
        <v>145</v>
      </c>
      <c r="E267" t="s">
        <v>1694</v>
      </c>
      <c r="F267" t="s">
        <v>661</v>
      </c>
      <c r="G267" t="s">
        <v>2043</v>
      </c>
      <c r="H267" t="s">
        <v>2044</v>
      </c>
      <c r="I267" t="s">
        <v>2045</v>
      </c>
      <c r="K267" t="s">
        <v>317</v>
      </c>
      <c r="L267" s="145">
        <v>45604.427569444444</v>
      </c>
      <c r="M267" t="s">
        <v>1321</v>
      </c>
    </row>
    <row r="268" spans="1:13">
      <c r="A268">
        <v>1324031</v>
      </c>
      <c r="B268">
        <v>503020104</v>
      </c>
      <c r="C268" t="s">
        <v>1062</v>
      </c>
      <c r="D268" t="s">
        <v>145</v>
      </c>
      <c r="E268" t="s">
        <v>1694</v>
      </c>
      <c r="F268" t="s">
        <v>661</v>
      </c>
      <c r="G268" t="s">
        <v>352</v>
      </c>
      <c r="H268" t="s">
        <v>1571</v>
      </c>
      <c r="I268" t="s">
        <v>1571</v>
      </c>
      <c r="K268" t="s">
        <v>340</v>
      </c>
      <c r="L268" s="145">
        <v>45604.427569444444</v>
      </c>
      <c r="M268" t="s">
        <v>1321</v>
      </c>
    </row>
    <row r="269" spans="1:13">
      <c r="A269">
        <v>1324033</v>
      </c>
      <c r="B269">
        <v>503020105</v>
      </c>
      <c r="C269" t="s">
        <v>1063</v>
      </c>
      <c r="D269" t="s">
        <v>145</v>
      </c>
      <c r="E269" t="s">
        <v>1694</v>
      </c>
      <c r="F269" t="s">
        <v>661</v>
      </c>
      <c r="G269" t="s">
        <v>2046</v>
      </c>
      <c r="H269" t="s">
        <v>2046</v>
      </c>
      <c r="I269" t="s">
        <v>352</v>
      </c>
      <c r="K269" t="s">
        <v>317</v>
      </c>
      <c r="L269" s="145">
        <v>45604.427569444444</v>
      </c>
      <c r="M269" t="s">
        <v>1321</v>
      </c>
    </row>
    <row r="270" spans="1:13">
      <c r="A270">
        <v>1324035</v>
      </c>
      <c r="B270">
        <v>503020106</v>
      </c>
      <c r="C270" t="s">
        <v>1065</v>
      </c>
      <c r="D270" t="s">
        <v>145</v>
      </c>
      <c r="E270" t="s">
        <v>1694</v>
      </c>
      <c r="F270" t="s">
        <v>661</v>
      </c>
      <c r="G270" t="s">
        <v>352</v>
      </c>
      <c r="H270" t="s">
        <v>352</v>
      </c>
      <c r="I270" t="s">
        <v>2047</v>
      </c>
      <c r="K270" t="s">
        <v>340</v>
      </c>
      <c r="L270" s="145">
        <v>45604.427569444444</v>
      </c>
      <c r="M270" t="s">
        <v>1321</v>
      </c>
    </row>
    <row r="271" spans="1:13">
      <c r="A271">
        <v>1324037</v>
      </c>
      <c r="B271">
        <v>503020107</v>
      </c>
      <c r="C271" t="s">
        <v>1068</v>
      </c>
      <c r="D271" t="s">
        <v>145</v>
      </c>
      <c r="E271" t="s">
        <v>1694</v>
      </c>
      <c r="F271" t="s">
        <v>661</v>
      </c>
      <c r="G271" t="s">
        <v>2048</v>
      </c>
      <c r="H271" t="s">
        <v>2049</v>
      </c>
      <c r="I271" t="s">
        <v>2050</v>
      </c>
      <c r="K271" t="s">
        <v>340</v>
      </c>
      <c r="L271" s="145">
        <v>45604.427569444444</v>
      </c>
      <c r="M271" t="s">
        <v>1321</v>
      </c>
    </row>
    <row r="272" spans="1:13">
      <c r="A272">
        <v>1324039</v>
      </c>
      <c r="B272">
        <v>503020108</v>
      </c>
      <c r="C272" t="s">
        <v>1069</v>
      </c>
      <c r="D272" t="s">
        <v>145</v>
      </c>
      <c r="E272" t="s">
        <v>1694</v>
      </c>
      <c r="F272" t="s">
        <v>661</v>
      </c>
      <c r="G272" t="s">
        <v>2051</v>
      </c>
      <c r="H272" t="s">
        <v>2051</v>
      </c>
      <c r="I272" t="s">
        <v>2052</v>
      </c>
      <c r="K272" t="s">
        <v>317</v>
      </c>
      <c r="L272" s="145">
        <v>45604.427569444444</v>
      </c>
      <c r="M272" t="s">
        <v>1321</v>
      </c>
    </row>
    <row r="273" spans="1:13">
      <c r="A273">
        <v>1324041</v>
      </c>
      <c r="B273">
        <v>503030101</v>
      </c>
      <c r="C273" t="s">
        <v>1072</v>
      </c>
      <c r="D273" t="s">
        <v>146</v>
      </c>
      <c r="E273" t="s">
        <v>1694</v>
      </c>
      <c r="F273" t="s">
        <v>661</v>
      </c>
      <c r="G273" t="s">
        <v>352</v>
      </c>
      <c r="H273" t="s">
        <v>352</v>
      </c>
      <c r="I273" t="s">
        <v>352</v>
      </c>
      <c r="K273" t="s">
        <v>340</v>
      </c>
      <c r="L273" s="145">
        <v>45604.427569444444</v>
      </c>
      <c r="M273" t="s">
        <v>1321</v>
      </c>
    </row>
    <row r="274" spans="1:13">
      <c r="A274">
        <v>1324043</v>
      </c>
      <c r="B274">
        <v>503030102</v>
      </c>
      <c r="C274" t="s">
        <v>1074</v>
      </c>
      <c r="D274" t="s">
        <v>146</v>
      </c>
      <c r="E274" t="s">
        <v>1694</v>
      </c>
      <c r="F274" t="s">
        <v>661</v>
      </c>
      <c r="G274" t="s">
        <v>352</v>
      </c>
      <c r="H274" t="s">
        <v>352</v>
      </c>
      <c r="I274" t="s">
        <v>352</v>
      </c>
      <c r="K274" t="s">
        <v>340</v>
      </c>
      <c r="L274" s="145">
        <v>45604.427569444444</v>
      </c>
      <c r="M274" t="s">
        <v>1321</v>
      </c>
    </row>
    <row r="275" spans="1:13">
      <c r="A275">
        <v>1324045</v>
      </c>
      <c r="B275">
        <v>504010101</v>
      </c>
      <c r="C275" t="s">
        <v>1075</v>
      </c>
      <c r="D275" t="s">
        <v>244</v>
      </c>
      <c r="E275" t="s">
        <v>1694</v>
      </c>
      <c r="F275" t="s">
        <v>661</v>
      </c>
      <c r="G275" t="s">
        <v>2053</v>
      </c>
      <c r="H275" t="s">
        <v>1935</v>
      </c>
      <c r="I275" t="s">
        <v>2054</v>
      </c>
      <c r="K275" t="s">
        <v>317</v>
      </c>
      <c r="L275" s="145">
        <v>45604.427569444444</v>
      </c>
      <c r="M275" t="s">
        <v>1321</v>
      </c>
    </row>
    <row r="276" spans="1:13">
      <c r="A276">
        <v>1324047</v>
      </c>
      <c r="B276">
        <v>504010102</v>
      </c>
      <c r="C276" t="s">
        <v>1077</v>
      </c>
      <c r="D276" t="s">
        <v>244</v>
      </c>
      <c r="E276" t="s">
        <v>1694</v>
      </c>
      <c r="F276" t="s">
        <v>661</v>
      </c>
      <c r="G276" t="s">
        <v>2055</v>
      </c>
      <c r="H276" t="s">
        <v>2056</v>
      </c>
      <c r="I276" t="s">
        <v>2056</v>
      </c>
      <c r="K276" t="s">
        <v>340</v>
      </c>
      <c r="L276" s="145">
        <v>45604.427569444444</v>
      </c>
      <c r="M276" t="s">
        <v>1321</v>
      </c>
    </row>
    <row r="277" spans="1:13">
      <c r="A277">
        <v>1324049</v>
      </c>
      <c r="B277">
        <v>504010103</v>
      </c>
      <c r="C277" t="s">
        <v>1079</v>
      </c>
      <c r="D277" t="s">
        <v>244</v>
      </c>
      <c r="E277" t="s">
        <v>1694</v>
      </c>
      <c r="F277" t="s">
        <v>661</v>
      </c>
      <c r="G277" t="s">
        <v>2057</v>
      </c>
      <c r="H277" t="s">
        <v>2058</v>
      </c>
      <c r="I277" t="s">
        <v>2058</v>
      </c>
      <c r="K277" t="s">
        <v>340</v>
      </c>
      <c r="L277" s="145">
        <v>45604.427569444444</v>
      </c>
      <c r="M277" t="s">
        <v>1321</v>
      </c>
    </row>
    <row r="278" spans="1:13">
      <c r="A278">
        <v>1324051</v>
      </c>
      <c r="B278">
        <v>504010104</v>
      </c>
      <c r="C278" t="s">
        <v>1080</v>
      </c>
      <c r="D278" t="s">
        <v>244</v>
      </c>
      <c r="E278" t="s">
        <v>1694</v>
      </c>
      <c r="F278" t="s">
        <v>661</v>
      </c>
      <c r="G278" t="s">
        <v>1528</v>
      </c>
      <c r="H278" t="s">
        <v>2059</v>
      </c>
      <c r="I278" t="s">
        <v>2060</v>
      </c>
      <c r="K278" t="s">
        <v>317</v>
      </c>
      <c r="L278" s="145">
        <v>45604.427569444444</v>
      </c>
      <c r="M278" t="s">
        <v>1321</v>
      </c>
    </row>
    <row r="279" spans="1:13">
      <c r="A279">
        <v>1324053</v>
      </c>
      <c r="B279">
        <v>504010105</v>
      </c>
      <c r="C279" t="s">
        <v>1082</v>
      </c>
      <c r="D279" t="s">
        <v>244</v>
      </c>
      <c r="E279" t="s">
        <v>1694</v>
      </c>
      <c r="F279" t="s">
        <v>661</v>
      </c>
      <c r="G279" t="s">
        <v>352</v>
      </c>
      <c r="H279" t="s">
        <v>2061</v>
      </c>
      <c r="I279" t="s">
        <v>2061</v>
      </c>
      <c r="K279" t="s">
        <v>340</v>
      </c>
      <c r="L279" s="145">
        <v>45604.427569444444</v>
      </c>
      <c r="M279" t="s">
        <v>1321</v>
      </c>
    </row>
    <row r="280" spans="1:13">
      <c r="A280">
        <v>1324055</v>
      </c>
      <c r="B280">
        <v>504010106</v>
      </c>
      <c r="C280" t="s">
        <v>1084</v>
      </c>
      <c r="D280" t="s">
        <v>244</v>
      </c>
      <c r="E280" t="s">
        <v>1694</v>
      </c>
      <c r="F280" t="s">
        <v>661</v>
      </c>
      <c r="G280" t="s">
        <v>352</v>
      </c>
      <c r="H280" t="s">
        <v>352</v>
      </c>
      <c r="I280" t="s">
        <v>352</v>
      </c>
      <c r="K280" t="s">
        <v>340</v>
      </c>
      <c r="L280" s="145">
        <v>45604.427569444444</v>
      </c>
      <c r="M280" t="s">
        <v>1321</v>
      </c>
    </row>
    <row r="281" spans="1:13">
      <c r="A281">
        <v>1324057</v>
      </c>
      <c r="B281">
        <v>504010107</v>
      </c>
      <c r="C281" t="s">
        <v>1085</v>
      </c>
      <c r="D281" t="s">
        <v>244</v>
      </c>
      <c r="E281" t="s">
        <v>1694</v>
      </c>
      <c r="F281" t="s">
        <v>661</v>
      </c>
      <c r="G281" t="s">
        <v>352</v>
      </c>
      <c r="H281" t="s">
        <v>352</v>
      </c>
      <c r="I281" t="s">
        <v>2062</v>
      </c>
      <c r="K281" t="s">
        <v>340</v>
      </c>
      <c r="L281" s="145">
        <v>45604.427569444444</v>
      </c>
      <c r="M281" t="s">
        <v>1321</v>
      </c>
    </row>
    <row r="282" spans="1:13">
      <c r="A282">
        <v>1324059</v>
      </c>
      <c r="B282">
        <v>504010201</v>
      </c>
      <c r="C282" t="s">
        <v>1087</v>
      </c>
      <c r="D282" t="s">
        <v>245</v>
      </c>
      <c r="E282" t="s">
        <v>1694</v>
      </c>
      <c r="F282" t="s">
        <v>661</v>
      </c>
      <c r="G282" t="s">
        <v>352</v>
      </c>
      <c r="H282" t="s">
        <v>2063</v>
      </c>
      <c r="I282" t="s">
        <v>2063</v>
      </c>
      <c r="K282" t="s">
        <v>340</v>
      </c>
      <c r="L282" s="145">
        <v>45604.427569444444</v>
      </c>
      <c r="M282" t="s">
        <v>1321</v>
      </c>
    </row>
    <row r="283" spans="1:13">
      <c r="A283">
        <v>1324061</v>
      </c>
      <c r="B283">
        <v>504010202</v>
      </c>
      <c r="C283" t="s">
        <v>1089</v>
      </c>
      <c r="D283" t="s">
        <v>245</v>
      </c>
      <c r="E283" t="s">
        <v>1694</v>
      </c>
      <c r="F283" t="s">
        <v>661</v>
      </c>
      <c r="G283" t="s">
        <v>2064</v>
      </c>
      <c r="H283" t="s">
        <v>1514</v>
      </c>
      <c r="I283" t="s">
        <v>1514</v>
      </c>
      <c r="K283" t="s">
        <v>340</v>
      </c>
      <c r="L283" s="145">
        <v>45604.427569444444</v>
      </c>
      <c r="M283" t="s">
        <v>1321</v>
      </c>
    </row>
    <row r="284" spans="1:13">
      <c r="A284">
        <v>1324063</v>
      </c>
      <c r="B284">
        <v>504010203</v>
      </c>
      <c r="C284" t="s">
        <v>1090</v>
      </c>
      <c r="D284" t="s">
        <v>245</v>
      </c>
      <c r="E284" t="s">
        <v>1694</v>
      </c>
      <c r="F284" t="s">
        <v>661</v>
      </c>
      <c r="G284" t="s">
        <v>2065</v>
      </c>
      <c r="H284" t="s">
        <v>2065</v>
      </c>
      <c r="I284" t="s">
        <v>2065</v>
      </c>
      <c r="K284" t="s">
        <v>340</v>
      </c>
      <c r="L284" s="145">
        <v>45604.427569444444</v>
      </c>
      <c r="M284" t="s">
        <v>1321</v>
      </c>
    </row>
    <row r="285" spans="1:13">
      <c r="A285">
        <v>1324065</v>
      </c>
      <c r="B285">
        <v>504010204</v>
      </c>
      <c r="C285" t="s">
        <v>1091</v>
      </c>
      <c r="D285" t="s">
        <v>245</v>
      </c>
      <c r="E285" t="s">
        <v>1694</v>
      </c>
      <c r="F285" t="s">
        <v>661</v>
      </c>
      <c r="G285" t="s">
        <v>352</v>
      </c>
      <c r="H285" t="s">
        <v>352</v>
      </c>
      <c r="I285" t="s">
        <v>352</v>
      </c>
      <c r="K285" t="s">
        <v>340</v>
      </c>
      <c r="L285" s="145">
        <v>45604.427569444444</v>
      </c>
      <c r="M285" t="s">
        <v>1321</v>
      </c>
    </row>
    <row r="286" spans="1:13">
      <c r="A286">
        <v>1324067</v>
      </c>
      <c r="B286">
        <v>504010205</v>
      </c>
      <c r="C286" t="s">
        <v>1093</v>
      </c>
      <c r="D286" t="s">
        <v>245</v>
      </c>
      <c r="E286" t="s">
        <v>1694</v>
      </c>
      <c r="F286" t="s">
        <v>661</v>
      </c>
      <c r="G286" t="s">
        <v>352</v>
      </c>
      <c r="H286" t="s">
        <v>352</v>
      </c>
      <c r="I286" t="s">
        <v>352</v>
      </c>
      <c r="K286" t="s">
        <v>340</v>
      </c>
      <c r="L286" s="145">
        <v>45604.427569444444</v>
      </c>
      <c r="M286" t="s">
        <v>1321</v>
      </c>
    </row>
    <row r="287" spans="1:13">
      <c r="A287">
        <v>1324069</v>
      </c>
      <c r="B287">
        <v>504010206</v>
      </c>
      <c r="C287" t="s">
        <v>1095</v>
      </c>
      <c r="D287" t="s">
        <v>245</v>
      </c>
      <c r="E287" t="s">
        <v>1694</v>
      </c>
      <c r="F287" t="s">
        <v>661</v>
      </c>
      <c r="G287" t="s">
        <v>884</v>
      </c>
      <c r="H287" t="s">
        <v>884</v>
      </c>
      <c r="I287" t="s">
        <v>884</v>
      </c>
      <c r="K287" t="s">
        <v>317</v>
      </c>
      <c r="L287" s="145">
        <v>45604.427569444444</v>
      </c>
      <c r="M287" t="s">
        <v>1321</v>
      </c>
    </row>
    <row r="288" spans="1:13">
      <c r="A288">
        <v>1324071</v>
      </c>
      <c r="B288">
        <v>504010207</v>
      </c>
      <c r="C288" t="s">
        <v>1097</v>
      </c>
      <c r="D288" t="s">
        <v>245</v>
      </c>
      <c r="E288" t="s">
        <v>1694</v>
      </c>
      <c r="F288" t="s">
        <v>661</v>
      </c>
      <c r="G288" t="s">
        <v>2066</v>
      </c>
      <c r="H288" t="s">
        <v>1557</v>
      </c>
      <c r="I288" t="s">
        <v>1557</v>
      </c>
      <c r="K288" t="s">
        <v>340</v>
      </c>
      <c r="L288" s="145">
        <v>45604.427569444444</v>
      </c>
      <c r="M288" t="s">
        <v>1321</v>
      </c>
    </row>
    <row r="289" spans="1:13">
      <c r="A289">
        <v>1324073</v>
      </c>
      <c r="B289">
        <v>504010301</v>
      </c>
      <c r="C289" t="s">
        <v>1098</v>
      </c>
      <c r="D289" t="s">
        <v>292</v>
      </c>
      <c r="E289" t="s">
        <v>1694</v>
      </c>
      <c r="F289" t="s">
        <v>661</v>
      </c>
      <c r="G289" t="s">
        <v>352</v>
      </c>
      <c r="H289" t="s">
        <v>2067</v>
      </c>
      <c r="I289" t="s">
        <v>2068</v>
      </c>
      <c r="K289" t="s">
        <v>340</v>
      </c>
      <c r="L289" s="145">
        <v>45604.427569444444</v>
      </c>
      <c r="M289" t="s">
        <v>1321</v>
      </c>
    </row>
    <row r="290" spans="1:13">
      <c r="A290">
        <v>1324075</v>
      </c>
      <c r="B290">
        <v>504010302</v>
      </c>
      <c r="C290" t="s">
        <v>1100</v>
      </c>
      <c r="D290" t="s">
        <v>292</v>
      </c>
      <c r="E290" t="s">
        <v>1694</v>
      </c>
      <c r="F290" t="s">
        <v>661</v>
      </c>
      <c r="G290" t="s">
        <v>352</v>
      </c>
      <c r="H290" t="s">
        <v>352</v>
      </c>
      <c r="I290" t="s">
        <v>352</v>
      </c>
      <c r="K290" t="s">
        <v>340</v>
      </c>
      <c r="L290" s="145">
        <v>45604.427569444444</v>
      </c>
      <c r="M290" t="s">
        <v>1321</v>
      </c>
    </row>
    <row r="291" spans="1:13">
      <c r="A291">
        <v>1324077</v>
      </c>
      <c r="B291">
        <v>504010303</v>
      </c>
      <c r="C291" t="s">
        <v>1102</v>
      </c>
      <c r="D291" t="s">
        <v>292</v>
      </c>
      <c r="E291" t="s">
        <v>1694</v>
      </c>
      <c r="F291" t="s">
        <v>661</v>
      </c>
      <c r="G291" t="s">
        <v>352</v>
      </c>
      <c r="H291" t="s">
        <v>1829</v>
      </c>
      <c r="I291" t="s">
        <v>2069</v>
      </c>
      <c r="K291" t="s">
        <v>340</v>
      </c>
      <c r="L291" s="145">
        <v>45604.427569444444</v>
      </c>
      <c r="M291" t="s">
        <v>1321</v>
      </c>
    </row>
    <row r="292" spans="1:13">
      <c r="A292">
        <v>1324079</v>
      </c>
      <c r="B292">
        <v>504010304</v>
      </c>
      <c r="C292" t="s">
        <v>1104</v>
      </c>
      <c r="D292" t="s">
        <v>292</v>
      </c>
      <c r="E292" t="s">
        <v>1694</v>
      </c>
      <c r="F292" t="s">
        <v>661</v>
      </c>
      <c r="G292" t="s">
        <v>352</v>
      </c>
      <c r="H292" t="s">
        <v>352</v>
      </c>
      <c r="I292" t="s">
        <v>1311</v>
      </c>
      <c r="K292" t="s">
        <v>340</v>
      </c>
      <c r="L292" s="145">
        <v>45604.427569444444</v>
      </c>
      <c r="M292" t="s">
        <v>1321</v>
      </c>
    </row>
    <row r="293" spans="1:13">
      <c r="A293">
        <v>1324081</v>
      </c>
      <c r="B293">
        <v>504010306</v>
      </c>
      <c r="C293" t="s">
        <v>1105</v>
      </c>
      <c r="D293" t="s">
        <v>292</v>
      </c>
      <c r="E293" t="s">
        <v>1694</v>
      </c>
      <c r="F293" t="s">
        <v>661</v>
      </c>
      <c r="G293" t="s">
        <v>352</v>
      </c>
      <c r="H293" t="s">
        <v>352</v>
      </c>
      <c r="I293" t="s">
        <v>352</v>
      </c>
      <c r="K293" t="s">
        <v>340</v>
      </c>
      <c r="L293" s="145">
        <v>45604.427569444444</v>
      </c>
      <c r="M293" t="s">
        <v>1321</v>
      </c>
    </row>
    <row r="294" spans="1:13">
      <c r="A294">
        <v>1324083</v>
      </c>
      <c r="B294">
        <v>504010307</v>
      </c>
      <c r="C294" t="s">
        <v>1106</v>
      </c>
      <c r="D294" t="s">
        <v>292</v>
      </c>
      <c r="E294" t="s">
        <v>1694</v>
      </c>
      <c r="F294" t="s">
        <v>661</v>
      </c>
      <c r="G294" t="s">
        <v>859</v>
      </c>
      <c r="H294" t="s">
        <v>2070</v>
      </c>
      <c r="I294" t="s">
        <v>2071</v>
      </c>
      <c r="K294" t="s">
        <v>340</v>
      </c>
      <c r="L294" s="145">
        <v>45604.427569444444</v>
      </c>
      <c r="M294" t="s">
        <v>1321</v>
      </c>
    </row>
    <row r="295" spans="1:13">
      <c r="A295">
        <v>1324085</v>
      </c>
      <c r="B295">
        <v>505010101</v>
      </c>
      <c r="C295" t="s">
        <v>1108</v>
      </c>
      <c r="D295" t="s">
        <v>148</v>
      </c>
      <c r="E295" t="s">
        <v>1694</v>
      </c>
      <c r="F295" t="s">
        <v>661</v>
      </c>
      <c r="G295" t="s">
        <v>2001</v>
      </c>
      <c r="H295" t="s">
        <v>2001</v>
      </c>
      <c r="I295" t="s">
        <v>2001</v>
      </c>
      <c r="K295" t="s">
        <v>317</v>
      </c>
      <c r="L295" s="145">
        <v>45604.427569444444</v>
      </c>
      <c r="M295" t="s">
        <v>1321</v>
      </c>
    </row>
    <row r="296" spans="1:13">
      <c r="A296">
        <v>1324087</v>
      </c>
      <c r="B296">
        <v>505010102</v>
      </c>
      <c r="C296" t="s">
        <v>1109</v>
      </c>
      <c r="D296" t="s">
        <v>148</v>
      </c>
      <c r="E296" t="s">
        <v>1694</v>
      </c>
      <c r="F296" t="s">
        <v>661</v>
      </c>
      <c r="G296" t="s">
        <v>2072</v>
      </c>
      <c r="H296" t="s">
        <v>2072</v>
      </c>
      <c r="I296" t="s">
        <v>2072</v>
      </c>
      <c r="K296" t="s">
        <v>317</v>
      </c>
      <c r="L296" s="145">
        <v>45604.427569444444</v>
      </c>
      <c r="M296" t="s">
        <v>1321</v>
      </c>
    </row>
    <row r="297" spans="1:13">
      <c r="A297">
        <v>1324089</v>
      </c>
      <c r="B297">
        <v>505010103</v>
      </c>
      <c r="C297" t="s">
        <v>1112</v>
      </c>
      <c r="D297" t="s">
        <v>148</v>
      </c>
      <c r="E297" t="s">
        <v>1694</v>
      </c>
      <c r="F297" t="s">
        <v>661</v>
      </c>
      <c r="G297" t="s">
        <v>1623</v>
      </c>
      <c r="H297" t="s">
        <v>1623</v>
      </c>
      <c r="I297" t="s">
        <v>1470</v>
      </c>
      <c r="K297" t="s">
        <v>317</v>
      </c>
      <c r="L297" s="145">
        <v>45604.427569444444</v>
      </c>
      <c r="M297" t="s">
        <v>1321</v>
      </c>
    </row>
    <row r="298" spans="1:13">
      <c r="A298">
        <v>1324091</v>
      </c>
      <c r="B298">
        <v>505010104</v>
      </c>
      <c r="C298" t="s">
        <v>1114</v>
      </c>
      <c r="D298" t="s">
        <v>148</v>
      </c>
      <c r="E298" t="s">
        <v>1694</v>
      </c>
      <c r="F298" t="s">
        <v>661</v>
      </c>
      <c r="G298" t="s">
        <v>2073</v>
      </c>
      <c r="H298" t="s">
        <v>2073</v>
      </c>
      <c r="I298" t="s">
        <v>2073</v>
      </c>
      <c r="K298" t="s">
        <v>317</v>
      </c>
      <c r="L298" s="145">
        <v>45604.427569444444</v>
      </c>
      <c r="M298" t="s">
        <v>1321</v>
      </c>
    </row>
    <row r="299" spans="1:13">
      <c r="A299">
        <v>1324093</v>
      </c>
      <c r="B299">
        <v>505020101</v>
      </c>
      <c r="C299" t="s">
        <v>1116</v>
      </c>
      <c r="D299" t="s">
        <v>150</v>
      </c>
      <c r="E299" t="s">
        <v>1694</v>
      </c>
      <c r="F299" t="s">
        <v>661</v>
      </c>
      <c r="G299" t="s">
        <v>352</v>
      </c>
      <c r="H299" t="s">
        <v>2074</v>
      </c>
      <c r="I299" t="s">
        <v>2075</v>
      </c>
      <c r="K299" t="s">
        <v>340</v>
      </c>
      <c r="L299" s="145">
        <v>45604.427569444444</v>
      </c>
      <c r="M299" t="s">
        <v>1321</v>
      </c>
    </row>
    <row r="300" spans="1:13">
      <c r="A300">
        <v>1324095</v>
      </c>
      <c r="B300">
        <v>505020102</v>
      </c>
      <c r="C300" t="s">
        <v>1118</v>
      </c>
      <c r="D300" t="s">
        <v>150</v>
      </c>
      <c r="E300" t="s">
        <v>1694</v>
      </c>
      <c r="F300" t="s">
        <v>661</v>
      </c>
      <c r="G300" t="s">
        <v>352</v>
      </c>
      <c r="H300" t="s">
        <v>352</v>
      </c>
      <c r="I300" t="s">
        <v>352</v>
      </c>
      <c r="K300" t="s">
        <v>340</v>
      </c>
      <c r="L300" s="145">
        <v>45604.427569444444</v>
      </c>
      <c r="M300" t="s">
        <v>1321</v>
      </c>
    </row>
    <row r="301" spans="1:13">
      <c r="A301">
        <v>1324097</v>
      </c>
      <c r="B301">
        <v>505020103</v>
      </c>
      <c r="C301" t="s">
        <v>1120</v>
      </c>
      <c r="D301" t="s">
        <v>150</v>
      </c>
      <c r="E301" t="s">
        <v>1694</v>
      </c>
      <c r="F301" t="s">
        <v>661</v>
      </c>
      <c r="G301" t="s">
        <v>352</v>
      </c>
      <c r="H301" t="s">
        <v>2076</v>
      </c>
      <c r="I301" t="s">
        <v>2076</v>
      </c>
      <c r="K301" t="s">
        <v>340</v>
      </c>
      <c r="L301" s="145">
        <v>45604.427569444444</v>
      </c>
      <c r="M301" t="s">
        <v>1321</v>
      </c>
    </row>
    <row r="302" spans="1:13">
      <c r="A302">
        <v>1324099</v>
      </c>
      <c r="B302">
        <v>505020104</v>
      </c>
      <c r="C302" t="s">
        <v>1123</v>
      </c>
      <c r="D302" t="s">
        <v>150</v>
      </c>
      <c r="E302" t="s">
        <v>1694</v>
      </c>
      <c r="F302" t="s">
        <v>661</v>
      </c>
      <c r="G302" t="s">
        <v>352</v>
      </c>
      <c r="H302" t="s">
        <v>933</v>
      </c>
      <c r="I302" t="s">
        <v>1161</v>
      </c>
      <c r="K302" t="s">
        <v>340</v>
      </c>
      <c r="L302" s="145">
        <v>45604.427569444444</v>
      </c>
      <c r="M302" t="s">
        <v>1321</v>
      </c>
    </row>
    <row r="303" spans="1:13">
      <c r="A303">
        <v>1324101</v>
      </c>
      <c r="B303">
        <v>505020105</v>
      </c>
      <c r="C303" t="s">
        <v>1124</v>
      </c>
      <c r="D303" t="s">
        <v>150</v>
      </c>
      <c r="E303" t="s">
        <v>1694</v>
      </c>
      <c r="F303" t="s">
        <v>661</v>
      </c>
      <c r="G303" t="s">
        <v>2077</v>
      </c>
      <c r="H303" t="s">
        <v>2078</v>
      </c>
      <c r="I303" t="s">
        <v>2078</v>
      </c>
      <c r="K303" t="s">
        <v>340</v>
      </c>
      <c r="L303" s="145">
        <v>45604.427569444444</v>
      </c>
      <c r="M303" t="s">
        <v>1321</v>
      </c>
    </row>
    <row r="304" spans="1:13">
      <c r="A304">
        <v>1324103</v>
      </c>
      <c r="B304">
        <v>505020106</v>
      </c>
      <c r="C304" t="s">
        <v>1125</v>
      </c>
      <c r="D304" t="s">
        <v>150</v>
      </c>
      <c r="E304" t="s">
        <v>1694</v>
      </c>
      <c r="F304" t="s">
        <v>661</v>
      </c>
      <c r="G304" t="s">
        <v>352</v>
      </c>
      <c r="H304" t="s">
        <v>777</v>
      </c>
      <c r="I304" t="s">
        <v>777</v>
      </c>
      <c r="K304" t="s">
        <v>340</v>
      </c>
      <c r="L304" s="145">
        <v>45604.427569444444</v>
      </c>
      <c r="M304" t="s">
        <v>1321</v>
      </c>
    </row>
    <row r="305" spans="1:13">
      <c r="A305">
        <v>1324105</v>
      </c>
      <c r="B305">
        <v>505020107</v>
      </c>
      <c r="C305" t="s">
        <v>1128</v>
      </c>
      <c r="D305" t="s">
        <v>150</v>
      </c>
      <c r="E305" t="s">
        <v>1694</v>
      </c>
      <c r="F305" t="s">
        <v>661</v>
      </c>
      <c r="G305" t="s">
        <v>1462</v>
      </c>
      <c r="H305" t="s">
        <v>1373</v>
      </c>
      <c r="I305" t="s">
        <v>1373</v>
      </c>
      <c r="K305" t="s">
        <v>317</v>
      </c>
      <c r="L305" s="145">
        <v>45604.427569444444</v>
      </c>
      <c r="M305" t="s">
        <v>1321</v>
      </c>
    </row>
    <row r="306" spans="1:13">
      <c r="A306">
        <v>1324107</v>
      </c>
      <c r="B306">
        <v>505020108</v>
      </c>
      <c r="C306" t="s">
        <v>1130</v>
      </c>
      <c r="D306" t="s">
        <v>150</v>
      </c>
      <c r="E306" t="s">
        <v>1694</v>
      </c>
      <c r="F306" t="s">
        <v>661</v>
      </c>
      <c r="G306" t="s">
        <v>2065</v>
      </c>
      <c r="H306" t="s">
        <v>2065</v>
      </c>
      <c r="I306" t="s">
        <v>2065</v>
      </c>
      <c r="K306" t="s">
        <v>340</v>
      </c>
      <c r="L306" s="145">
        <v>45604.427569444444</v>
      </c>
      <c r="M306" t="s">
        <v>1321</v>
      </c>
    </row>
    <row r="307" spans="1:13">
      <c r="A307">
        <v>1324109</v>
      </c>
      <c r="B307">
        <v>506010101</v>
      </c>
      <c r="C307" t="s">
        <v>1132</v>
      </c>
      <c r="D307" t="s">
        <v>151</v>
      </c>
      <c r="E307" t="s">
        <v>1694</v>
      </c>
      <c r="F307" t="s">
        <v>661</v>
      </c>
      <c r="G307" t="s">
        <v>352</v>
      </c>
      <c r="H307" t="s">
        <v>352</v>
      </c>
      <c r="I307" t="s">
        <v>352</v>
      </c>
      <c r="K307" t="s">
        <v>340</v>
      </c>
      <c r="L307" s="145">
        <v>45604.427569444444</v>
      </c>
      <c r="M307" t="s">
        <v>1321</v>
      </c>
    </row>
    <row r="308" spans="1:13">
      <c r="A308">
        <v>1324111</v>
      </c>
      <c r="B308">
        <v>506010102</v>
      </c>
      <c r="C308" t="s">
        <v>1134</v>
      </c>
      <c r="D308" t="s">
        <v>151</v>
      </c>
      <c r="E308" t="s">
        <v>1694</v>
      </c>
      <c r="F308" t="s">
        <v>661</v>
      </c>
      <c r="G308" t="s">
        <v>352</v>
      </c>
      <c r="H308" t="s">
        <v>352</v>
      </c>
      <c r="I308" t="s">
        <v>2079</v>
      </c>
      <c r="K308" t="s">
        <v>340</v>
      </c>
      <c r="L308" s="145">
        <v>45604.427569444444</v>
      </c>
      <c r="M308" t="s">
        <v>1321</v>
      </c>
    </row>
    <row r="309" spans="1:13">
      <c r="A309">
        <v>1324113</v>
      </c>
      <c r="B309">
        <v>506010103</v>
      </c>
      <c r="C309" t="s">
        <v>1136</v>
      </c>
      <c r="D309" t="s">
        <v>151</v>
      </c>
      <c r="E309" t="s">
        <v>1694</v>
      </c>
      <c r="F309" t="s">
        <v>661</v>
      </c>
      <c r="G309" t="s">
        <v>352</v>
      </c>
      <c r="H309" t="s">
        <v>352</v>
      </c>
      <c r="I309" t="s">
        <v>352</v>
      </c>
      <c r="K309" t="s">
        <v>340</v>
      </c>
      <c r="L309" s="145">
        <v>45604.427569444444</v>
      </c>
      <c r="M309" t="s">
        <v>1321</v>
      </c>
    </row>
    <row r="310" spans="1:13">
      <c r="A310">
        <v>1324115</v>
      </c>
      <c r="B310">
        <v>506010104</v>
      </c>
      <c r="C310" t="s">
        <v>1138</v>
      </c>
      <c r="D310" t="s">
        <v>151</v>
      </c>
      <c r="E310" t="s">
        <v>1694</v>
      </c>
      <c r="F310" t="s">
        <v>661</v>
      </c>
      <c r="G310" t="s">
        <v>352</v>
      </c>
      <c r="H310" t="s">
        <v>1880</v>
      </c>
      <c r="I310" t="s">
        <v>2080</v>
      </c>
      <c r="K310" t="s">
        <v>340</v>
      </c>
      <c r="L310" s="145">
        <v>45604.427569444444</v>
      </c>
      <c r="M310" t="s">
        <v>1321</v>
      </c>
    </row>
    <row r="311" spans="1:13">
      <c r="A311">
        <v>1324117</v>
      </c>
      <c r="B311">
        <v>506010105</v>
      </c>
      <c r="C311" t="s">
        <v>1139</v>
      </c>
      <c r="D311" t="s">
        <v>151</v>
      </c>
      <c r="E311" t="s">
        <v>1694</v>
      </c>
      <c r="F311" t="s">
        <v>661</v>
      </c>
      <c r="G311" t="s">
        <v>352</v>
      </c>
      <c r="H311" t="s">
        <v>2081</v>
      </c>
      <c r="I311" t="s">
        <v>2082</v>
      </c>
      <c r="K311" t="s">
        <v>340</v>
      </c>
      <c r="L311" s="145">
        <v>45604.427569444444</v>
      </c>
      <c r="M311" t="s">
        <v>1321</v>
      </c>
    </row>
    <row r="312" spans="1:13">
      <c r="A312">
        <v>1324119</v>
      </c>
      <c r="B312">
        <v>506010106</v>
      </c>
      <c r="C312" t="s">
        <v>1140</v>
      </c>
      <c r="D312" t="s">
        <v>151</v>
      </c>
      <c r="E312" t="s">
        <v>1694</v>
      </c>
      <c r="F312" t="s">
        <v>661</v>
      </c>
      <c r="G312" t="s">
        <v>2083</v>
      </c>
      <c r="H312" t="s">
        <v>352</v>
      </c>
      <c r="I312" t="s">
        <v>2084</v>
      </c>
      <c r="K312" t="s">
        <v>317</v>
      </c>
      <c r="L312" s="145">
        <v>45604.427569444444</v>
      </c>
      <c r="M312" t="s">
        <v>1321</v>
      </c>
    </row>
    <row r="313" spans="1:13">
      <c r="A313">
        <v>1324121</v>
      </c>
      <c r="B313">
        <v>506010107</v>
      </c>
      <c r="C313" t="s">
        <v>1141</v>
      </c>
      <c r="D313" t="s">
        <v>151</v>
      </c>
      <c r="E313" t="s">
        <v>1694</v>
      </c>
      <c r="F313" t="s">
        <v>661</v>
      </c>
      <c r="G313" t="s">
        <v>352</v>
      </c>
      <c r="H313" t="s">
        <v>352</v>
      </c>
      <c r="I313" t="s">
        <v>352</v>
      </c>
      <c r="K313" t="s">
        <v>340</v>
      </c>
      <c r="L313" s="145">
        <v>45604.427569444444</v>
      </c>
      <c r="M313" t="s">
        <v>1321</v>
      </c>
    </row>
    <row r="314" spans="1:13">
      <c r="A314">
        <v>1324123</v>
      </c>
      <c r="B314">
        <v>506010108</v>
      </c>
      <c r="C314" t="s">
        <v>1142</v>
      </c>
      <c r="D314" t="s">
        <v>151</v>
      </c>
      <c r="E314" t="s">
        <v>1694</v>
      </c>
      <c r="F314" t="s">
        <v>661</v>
      </c>
      <c r="G314" t="s">
        <v>352</v>
      </c>
      <c r="H314" t="s">
        <v>352</v>
      </c>
      <c r="I314" t="s">
        <v>2085</v>
      </c>
      <c r="K314" t="s">
        <v>340</v>
      </c>
      <c r="L314" s="145">
        <v>45604.427569444444</v>
      </c>
      <c r="M314" t="s">
        <v>1321</v>
      </c>
    </row>
    <row r="315" spans="1:13">
      <c r="A315">
        <v>1324125</v>
      </c>
      <c r="B315">
        <v>506010109</v>
      </c>
      <c r="C315" t="s">
        <v>1145</v>
      </c>
      <c r="D315" t="s">
        <v>151</v>
      </c>
      <c r="E315" t="s">
        <v>1694</v>
      </c>
      <c r="F315" t="s">
        <v>661</v>
      </c>
      <c r="G315" t="s">
        <v>352</v>
      </c>
      <c r="H315" t="s">
        <v>352</v>
      </c>
      <c r="I315" t="s">
        <v>352</v>
      </c>
      <c r="K315" t="s">
        <v>340</v>
      </c>
      <c r="L315" s="145">
        <v>45604.427569444444</v>
      </c>
      <c r="M315" t="s">
        <v>1321</v>
      </c>
    </row>
    <row r="316" spans="1:13">
      <c r="A316">
        <v>1324127</v>
      </c>
      <c r="B316">
        <v>506020101</v>
      </c>
      <c r="C316" t="s">
        <v>1146</v>
      </c>
      <c r="D316" t="s">
        <v>246</v>
      </c>
      <c r="E316" t="s">
        <v>1694</v>
      </c>
      <c r="F316" t="s">
        <v>661</v>
      </c>
      <c r="G316" t="s">
        <v>2086</v>
      </c>
      <c r="H316" t="s">
        <v>2086</v>
      </c>
      <c r="I316" t="s">
        <v>2087</v>
      </c>
      <c r="K316" t="s">
        <v>340</v>
      </c>
      <c r="L316" s="145">
        <v>45604.427569444444</v>
      </c>
      <c r="M316" t="s">
        <v>1321</v>
      </c>
    </row>
    <row r="317" spans="1:13">
      <c r="A317">
        <v>1324129</v>
      </c>
      <c r="B317">
        <v>506020201</v>
      </c>
      <c r="C317" t="s">
        <v>1147</v>
      </c>
      <c r="D317" t="s">
        <v>247</v>
      </c>
      <c r="E317" t="s">
        <v>1694</v>
      </c>
      <c r="F317" t="s">
        <v>661</v>
      </c>
      <c r="G317" t="s">
        <v>352</v>
      </c>
      <c r="H317" t="s">
        <v>352</v>
      </c>
      <c r="I317" t="s">
        <v>352</v>
      </c>
      <c r="K317" t="s">
        <v>340</v>
      </c>
      <c r="L317" s="145">
        <v>45604.427569444444</v>
      </c>
      <c r="M317" t="s">
        <v>1321</v>
      </c>
    </row>
    <row r="318" spans="1:13">
      <c r="A318">
        <v>1324131</v>
      </c>
      <c r="B318">
        <v>601010101</v>
      </c>
      <c r="C318" t="s">
        <v>1148</v>
      </c>
      <c r="D318" t="s">
        <v>154</v>
      </c>
      <c r="E318" t="s">
        <v>1694</v>
      </c>
      <c r="F318" t="s">
        <v>661</v>
      </c>
      <c r="G318" t="s">
        <v>352</v>
      </c>
      <c r="H318" t="s">
        <v>352</v>
      </c>
      <c r="I318" t="s">
        <v>2088</v>
      </c>
      <c r="K318" t="s">
        <v>340</v>
      </c>
      <c r="L318" s="145">
        <v>45604.427569444444</v>
      </c>
      <c r="M318" t="s">
        <v>1321</v>
      </c>
    </row>
    <row r="319" spans="1:13">
      <c r="A319">
        <v>1324133</v>
      </c>
      <c r="B319">
        <v>601010102</v>
      </c>
      <c r="C319" t="s">
        <v>1149</v>
      </c>
      <c r="D319" t="s">
        <v>154</v>
      </c>
      <c r="E319" t="s">
        <v>1694</v>
      </c>
      <c r="F319" t="s">
        <v>661</v>
      </c>
      <c r="G319" t="s">
        <v>352</v>
      </c>
      <c r="H319" t="s">
        <v>352</v>
      </c>
      <c r="I319" t="s">
        <v>2089</v>
      </c>
      <c r="K319" t="s">
        <v>340</v>
      </c>
      <c r="L319" s="145">
        <v>45604.427569444444</v>
      </c>
      <c r="M319" t="s">
        <v>1321</v>
      </c>
    </row>
    <row r="320" spans="1:13">
      <c r="A320">
        <v>1324135</v>
      </c>
      <c r="B320">
        <v>601010103</v>
      </c>
      <c r="C320" t="s">
        <v>1151</v>
      </c>
      <c r="D320" t="s">
        <v>154</v>
      </c>
      <c r="E320" t="s">
        <v>1694</v>
      </c>
      <c r="F320" t="s">
        <v>661</v>
      </c>
      <c r="G320" t="s">
        <v>352</v>
      </c>
      <c r="H320" t="s">
        <v>352</v>
      </c>
      <c r="I320" t="s">
        <v>2090</v>
      </c>
      <c r="K320" t="s">
        <v>340</v>
      </c>
      <c r="L320" s="145">
        <v>45604.427569444444</v>
      </c>
      <c r="M320" t="s">
        <v>1321</v>
      </c>
    </row>
    <row r="321" spans="1:13">
      <c r="A321">
        <v>1324137</v>
      </c>
      <c r="B321">
        <v>601010104</v>
      </c>
      <c r="C321" t="s">
        <v>1153</v>
      </c>
      <c r="D321" t="s">
        <v>154</v>
      </c>
      <c r="E321" t="s">
        <v>1694</v>
      </c>
      <c r="F321" t="s">
        <v>661</v>
      </c>
      <c r="G321" t="s">
        <v>352</v>
      </c>
      <c r="H321" t="s">
        <v>2091</v>
      </c>
      <c r="I321" t="s">
        <v>2092</v>
      </c>
      <c r="K321" t="s">
        <v>340</v>
      </c>
      <c r="L321" s="145">
        <v>45604.427569444444</v>
      </c>
      <c r="M321" t="s">
        <v>1321</v>
      </c>
    </row>
    <row r="322" spans="1:13">
      <c r="A322">
        <v>1324139</v>
      </c>
      <c r="B322">
        <v>601010105</v>
      </c>
      <c r="C322" t="s">
        <v>1154</v>
      </c>
      <c r="D322" t="s">
        <v>154</v>
      </c>
      <c r="E322" t="s">
        <v>1694</v>
      </c>
      <c r="F322" t="s">
        <v>661</v>
      </c>
      <c r="G322" t="s">
        <v>352</v>
      </c>
      <c r="H322" t="s">
        <v>352</v>
      </c>
      <c r="I322" t="s">
        <v>2093</v>
      </c>
      <c r="K322" t="s">
        <v>340</v>
      </c>
      <c r="L322" s="145">
        <v>45604.427569444444</v>
      </c>
      <c r="M322" t="s">
        <v>1321</v>
      </c>
    </row>
    <row r="323" spans="1:13">
      <c r="A323">
        <v>1324141</v>
      </c>
      <c r="B323">
        <v>601010106</v>
      </c>
      <c r="C323" t="s">
        <v>1156</v>
      </c>
      <c r="D323" t="s">
        <v>154</v>
      </c>
      <c r="E323" t="s">
        <v>1694</v>
      </c>
      <c r="F323" t="s">
        <v>661</v>
      </c>
      <c r="G323" t="s">
        <v>352</v>
      </c>
      <c r="H323" t="s">
        <v>352</v>
      </c>
      <c r="I323" t="s">
        <v>2094</v>
      </c>
      <c r="K323" t="s">
        <v>340</v>
      </c>
      <c r="L323" s="145">
        <v>45604.427569444444</v>
      </c>
      <c r="M323" t="s">
        <v>1321</v>
      </c>
    </row>
    <row r="324" spans="1:13">
      <c r="A324">
        <v>1324143</v>
      </c>
      <c r="B324">
        <v>601020101</v>
      </c>
      <c r="C324" t="s">
        <v>1157</v>
      </c>
      <c r="D324" t="s">
        <v>156</v>
      </c>
      <c r="E324" t="s">
        <v>1694</v>
      </c>
      <c r="F324" t="s">
        <v>661</v>
      </c>
      <c r="G324" t="s">
        <v>352</v>
      </c>
      <c r="H324" t="s">
        <v>2095</v>
      </c>
      <c r="I324" t="s">
        <v>2096</v>
      </c>
      <c r="K324" t="s">
        <v>340</v>
      </c>
      <c r="L324" s="145">
        <v>45604.427569444444</v>
      </c>
      <c r="M324" t="s">
        <v>1321</v>
      </c>
    </row>
    <row r="325" spans="1:13">
      <c r="A325">
        <v>1324145</v>
      </c>
      <c r="B325">
        <v>601020102</v>
      </c>
      <c r="C325" t="s">
        <v>1159</v>
      </c>
      <c r="D325" t="s">
        <v>156</v>
      </c>
      <c r="E325" t="s">
        <v>1694</v>
      </c>
      <c r="F325" t="s">
        <v>661</v>
      </c>
      <c r="G325" t="s">
        <v>2097</v>
      </c>
      <c r="H325" t="s">
        <v>2097</v>
      </c>
      <c r="I325" t="s">
        <v>2098</v>
      </c>
      <c r="K325" t="s">
        <v>317</v>
      </c>
      <c r="L325" s="145">
        <v>45604.427569444444</v>
      </c>
      <c r="M325" t="s">
        <v>1321</v>
      </c>
    </row>
    <row r="326" spans="1:13">
      <c r="A326">
        <v>1324147</v>
      </c>
      <c r="B326">
        <v>601020103</v>
      </c>
      <c r="C326" t="s">
        <v>1162</v>
      </c>
      <c r="D326" t="s">
        <v>156</v>
      </c>
      <c r="E326" t="s">
        <v>1694</v>
      </c>
      <c r="F326" t="s">
        <v>661</v>
      </c>
      <c r="G326" t="s">
        <v>352</v>
      </c>
      <c r="H326" t="s">
        <v>352</v>
      </c>
      <c r="I326" t="s">
        <v>2076</v>
      </c>
      <c r="K326" t="s">
        <v>340</v>
      </c>
      <c r="L326" s="145">
        <v>45604.427569444444</v>
      </c>
      <c r="M326" t="s">
        <v>1321</v>
      </c>
    </row>
    <row r="327" spans="1:13">
      <c r="A327">
        <v>1324149</v>
      </c>
      <c r="B327">
        <v>601030101</v>
      </c>
      <c r="C327" t="s">
        <v>1164</v>
      </c>
      <c r="D327" t="s">
        <v>157</v>
      </c>
      <c r="E327" t="s">
        <v>1694</v>
      </c>
      <c r="F327" t="s">
        <v>661</v>
      </c>
      <c r="G327" t="s">
        <v>352</v>
      </c>
      <c r="H327" t="s">
        <v>352</v>
      </c>
      <c r="I327" t="s">
        <v>352</v>
      </c>
      <c r="K327" t="s">
        <v>340</v>
      </c>
      <c r="L327" s="145">
        <v>45604.427569444444</v>
      </c>
      <c r="M327" t="s">
        <v>1321</v>
      </c>
    </row>
    <row r="328" spans="1:13">
      <c r="A328">
        <v>1324151</v>
      </c>
      <c r="B328">
        <v>602010101</v>
      </c>
      <c r="C328" t="s">
        <v>1165</v>
      </c>
      <c r="D328" t="s">
        <v>158</v>
      </c>
      <c r="E328" t="s">
        <v>1694</v>
      </c>
      <c r="F328" t="s">
        <v>661</v>
      </c>
      <c r="G328" t="s">
        <v>352</v>
      </c>
      <c r="H328" t="s">
        <v>352</v>
      </c>
      <c r="I328" t="s">
        <v>2099</v>
      </c>
      <c r="K328" t="s">
        <v>340</v>
      </c>
      <c r="L328" s="145">
        <v>45604.427569444444</v>
      </c>
      <c r="M328" t="s">
        <v>1321</v>
      </c>
    </row>
    <row r="329" spans="1:13">
      <c r="A329">
        <v>1324153</v>
      </c>
      <c r="B329">
        <v>602010102</v>
      </c>
      <c r="C329" t="s">
        <v>1166</v>
      </c>
      <c r="D329" t="s">
        <v>158</v>
      </c>
      <c r="E329" t="s">
        <v>1694</v>
      </c>
      <c r="F329" t="s">
        <v>661</v>
      </c>
      <c r="G329" t="s">
        <v>352</v>
      </c>
      <c r="H329" t="s">
        <v>470</v>
      </c>
      <c r="I329" t="s">
        <v>352</v>
      </c>
      <c r="K329" t="s">
        <v>340</v>
      </c>
      <c r="L329" s="145">
        <v>45604.427569444444</v>
      </c>
      <c r="M329" t="s">
        <v>1321</v>
      </c>
    </row>
    <row r="330" spans="1:13">
      <c r="A330">
        <v>1324155</v>
      </c>
      <c r="B330">
        <v>602010103</v>
      </c>
      <c r="C330" t="s">
        <v>1167</v>
      </c>
      <c r="D330" t="s">
        <v>158</v>
      </c>
      <c r="E330" t="s">
        <v>1694</v>
      </c>
      <c r="F330" t="s">
        <v>661</v>
      </c>
      <c r="G330" t="s">
        <v>352</v>
      </c>
      <c r="H330" t="s">
        <v>352</v>
      </c>
      <c r="I330" t="s">
        <v>2100</v>
      </c>
      <c r="K330" t="s">
        <v>340</v>
      </c>
      <c r="L330" s="145">
        <v>45604.427569444444</v>
      </c>
      <c r="M330" t="s">
        <v>1321</v>
      </c>
    </row>
    <row r="331" spans="1:13">
      <c r="A331">
        <v>1324157</v>
      </c>
      <c r="B331">
        <v>602020101</v>
      </c>
      <c r="C331" t="s">
        <v>1168</v>
      </c>
      <c r="D331" t="s">
        <v>160</v>
      </c>
      <c r="E331" t="s">
        <v>1694</v>
      </c>
      <c r="F331" t="s">
        <v>661</v>
      </c>
      <c r="G331" t="s">
        <v>352</v>
      </c>
      <c r="H331" t="s">
        <v>352</v>
      </c>
      <c r="I331" t="s">
        <v>352</v>
      </c>
      <c r="K331" t="s">
        <v>340</v>
      </c>
      <c r="L331" s="145">
        <v>45604.427569444444</v>
      </c>
      <c r="M331" t="s">
        <v>1321</v>
      </c>
    </row>
    <row r="332" spans="1:13">
      <c r="A332">
        <v>1324159</v>
      </c>
      <c r="B332">
        <v>602020102</v>
      </c>
      <c r="C332" t="s">
        <v>1169</v>
      </c>
      <c r="D332" t="s">
        <v>160</v>
      </c>
      <c r="E332" t="s">
        <v>1694</v>
      </c>
      <c r="F332" t="s">
        <v>661</v>
      </c>
      <c r="G332" t="s">
        <v>352</v>
      </c>
      <c r="H332" t="s">
        <v>874</v>
      </c>
      <c r="I332" t="s">
        <v>2101</v>
      </c>
      <c r="K332" t="s">
        <v>340</v>
      </c>
      <c r="L332" s="145">
        <v>45604.427569444444</v>
      </c>
      <c r="M332" t="s">
        <v>1321</v>
      </c>
    </row>
    <row r="333" spans="1:13">
      <c r="A333">
        <v>1324161</v>
      </c>
      <c r="B333">
        <v>602030101</v>
      </c>
      <c r="C333" t="s">
        <v>1170</v>
      </c>
      <c r="D333" t="s">
        <v>293</v>
      </c>
      <c r="E333" t="s">
        <v>1694</v>
      </c>
      <c r="F333" t="s">
        <v>661</v>
      </c>
      <c r="G333" t="s">
        <v>352</v>
      </c>
      <c r="H333" t="s">
        <v>352</v>
      </c>
      <c r="I333" t="s">
        <v>2102</v>
      </c>
      <c r="K333" t="s">
        <v>340</v>
      </c>
      <c r="L333" s="145">
        <v>45604.427569444444</v>
      </c>
      <c r="M333" t="s">
        <v>1321</v>
      </c>
    </row>
    <row r="334" spans="1:13">
      <c r="A334">
        <v>1324163</v>
      </c>
      <c r="B334">
        <v>602030102</v>
      </c>
      <c r="C334" t="s">
        <v>1171</v>
      </c>
      <c r="D334" t="s">
        <v>293</v>
      </c>
      <c r="E334" t="s">
        <v>1694</v>
      </c>
      <c r="F334" t="s">
        <v>661</v>
      </c>
      <c r="G334" t="s">
        <v>352</v>
      </c>
      <c r="H334" t="s">
        <v>2103</v>
      </c>
      <c r="I334" t="s">
        <v>2104</v>
      </c>
      <c r="K334" t="s">
        <v>340</v>
      </c>
      <c r="L334" s="145">
        <v>45604.427569444444</v>
      </c>
      <c r="M334" t="s">
        <v>1321</v>
      </c>
    </row>
    <row r="335" spans="1:13">
      <c r="A335">
        <v>1324165</v>
      </c>
      <c r="B335">
        <v>602030103</v>
      </c>
      <c r="C335" t="s">
        <v>1172</v>
      </c>
      <c r="D335" t="s">
        <v>293</v>
      </c>
      <c r="E335" t="s">
        <v>1694</v>
      </c>
      <c r="F335" t="s">
        <v>661</v>
      </c>
      <c r="G335" t="s">
        <v>352</v>
      </c>
      <c r="H335" t="s">
        <v>352</v>
      </c>
      <c r="I335" t="s">
        <v>352</v>
      </c>
      <c r="K335" t="s">
        <v>340</v>
      </c>
      <c r="L335" s="145">
        <v>45604.427569444444</v>
      </c>
      <c r="M335" t="s">
        <v>1321</v>
      </c>
    </row>
    <row r="336" spans="1:13">
      <c r="A336">
        <v>1324167</v>
      </c>
      <c r="B336">
        <v>602030104</v>
      </c>
      <c r="C336" t="s">
        <v>1173</v>
      </c>
      <c r="D336" t="s">
        <v>293</v>
      </c>
      <c r="E336" t="s">
        <v>1694</v>
      </c>
      <c r="F336" t="s">
        <v>661</v>
      </c>
      <c r="G336" t="s">
        <v>352</v>
      </c>
      <c r="H336" t="s">
        <v>2105</v>
      </c>
      <c r="I336" t="s">
        <v>2105</v>
      </c>
      <c r="K336" t="s">
        <v>340</v>
      </c>
      <c r="L336" s="145">
        <v>45604.427569444444</v>
      </c>
      <c r="M336" t="s">
        <v>1321</v>
      </c>
    </row>
    <row r="337" spans="1:13">
      <c r="A337">
        <v>1324169</v>
      </c>
      <c r="B337">
        <v>602040201</v>
      </c>
      <c r="C337" t="s">
        <v>1174</v>
      </c>
      <c r="D337" t="s">
        <v>162</v>
      </c>
      <c r="E337" t="s">
        <v>1694</v>
      </c>
      <c r="F337" t="s">
        <v>661</v>
      </c>
      <c r="G337" t="s">
        <v>352</v>
      </c>
      <c r="H337" t="s">
        <v>352</v>
      </c>
      <c r="I337" t="s">
        <v>352</v>
      </c>
      <c r="K337" t="s">
        <v>340</v>
      </c>
      <c r="L337" s="145">
        <v>45604.427569444444</v>
      </c>
      <c r="M337" t="s">
        <v>1321</v>
      </c>
    </row>
    <row r="338" spans="1:13">
      <c r="A338">
        <v>1324171</v>
      </c>
      <c r="B338">
        <v>602040202</v>
      </c>
      <c r="C338" t="s">
        <v>1176</v>
      </c>
      <c r="D338" t="s">
        <v>162</v>
      </c>
      <c r="E338" t="s">
        <v>1694</v>
      </c>
      <c r="F338" t="s">
        <v>661</v>
      </c>
      <c r="G338" t="s">
        <v>352</v>
      </c>
      <c r="H338" t="s">
        <v>1144</v>
      </c>
      <c r="I338" t="s">
        <v>2106</v>
      </c>
      <c r="K338" t="s">
        <v>340</v>
      </c>
      <c r="L338" s="145">
        <v>45604.427569444444</v>
      </c>
      <c r="M338" t="s">
        <v>1321</v>
      </c>
    </row>
    <row r="339" spans="1:13">
      <c r="A339">
        <v>1324173</v>
      </c>
      <c r="B339">
        <v>603010101</v>
      </c>
      <c r="C339" t="s">
        <v>1177</v>
      </c>
      <c r="D339" t="s">
        <v>163</v>
      </c>
      <c r="E339" t="s">
        <v>1694</v>
      </c>
      <c r="F339" t="s">
        <v>661</v>
      </c>
      <c r="G339" t="s">
        <v>352</v>
      </c>
      <c r="H339" t="s">
        <v>1407</v>
      </c>
      <c r="I339" t="s">
        <v>1407</v>
      </c>
      <c r="K339" t="s">
        <v>340</v>
      </c>
      <c r="L339" s="145">
        <v>45604.427569444444</v>
      </c>
      <c r="M339" t="s">
        <v>1321</v>
      </c>
    </row>
    <row r="340" spans="1:13">
      <c r="A340">
        <v>1324175</v>
      </c>
      <c r="B340">
        <v>603010102</v>
      </c>
      <c r="C340" t="s">
        <v>1178</v>
      </c>
      <c r="D340" t="s">
        <v>163</v>
      </c>
      <c r="E340" t="s">
        <v>1694</v>
      </c>
      <c r="F340" t="s">
        <v>661</v>
      </c>
      <c r="G340" t="s">
        <v>352</v>
      </c>
      <c r="H340" t="s">
        <v>1024</v>
      </c>
      <c r="I340" t="s">
        <v>960</v>
      </c>
      <c r="K340" t="s">
        <v>340</v>
      </c>
      <c r="L340" s="145">
        <v>45604.427569444444</v>
      </c>
      <c r="M340" t="s">
        <v>1321</v>
      </c>
    </row>
    <row r="341" spans="1:13">
      <c r="A341">
        <v>1324177</v>
      </c>
      <c r="B341">
        <v>603010103</v>
      </c>
      <c r="C341" t="s">
        <v>1179</v>
      </c>
      <c r="D341" t="s">
        <v>163</v>
      </c>
      <c r="E341" t="s">
        <v>1694</v>
      </c>
      <c r="F341" t="s">
        <v>661</v>
      </c>
      <c r="G341" t="s">
        <v>352</v>
      </c>
      <c r="H341" t="s">
        <v>352</v>
      </c>
      <c r="I341" t="s">
        <v>2107</v>
      </c>
      <c r="K341" t="s">
        <v>340</v>
      </c>
      <c r="L341" s="145">
        <v>45604.427569444444</v>
      </c>
      <c r="M341" t="s">
        <v>1321</v>
      </c>
    </row>
    <row r="342" spans="1:13">
      <c r="A342">
        <v>1324179</v>
      </c>
      <c r="B342">
        <v>701010101</v>
      </c>
      <c r="C342" t="s">
        <v>1180</v>
      </c>
      <c r="D342" t="s">
        <v>164</v>
      </c>
      <c r="E342" t="s">
        <v>1694</v>
      </c>
      <c r="F342" t="s">
        <v>661</v>
      </c>
      <c r="G342" t="s">
        <v>352</v>
      </c>
      <c r="H342" t="s">
        <v>1342</v>
      </c>
      <c r="I342" t="s">
        <v>1341</v>
      </c>
      <c r="K342" t="s">
        <v>340</v>
      </c>
      <c r="L342" s="145">
        <v>45604.427569444444</v>
      </c>
      <c r="M342" t="s">
        <v>1321</v>
      </c>
    </row>
    <row r="343" spans="1:13">
      <c r="A343">
        <v>1324181</v>
      </c>
      <c r="B343">
        <v>701010102</v>
      </c>
      <c r="C343" t="s">
        <v>1182</v>
      </c>
      <c r="D343" t="s">
        <v>164</v>
      </c>
      <c r="E343" t="s">
        <v>1694</v>
      </c>
      <c r="F343" t="s">
        <v>661</v>
      </c>
      <c r="G343" t="s">
        <v>352</v>
      </c>
      <c r="H343" t="s">
        <v>2108</v>
      </c>
      <c r="I343" t="s">
        <v>1812</v>
      </c>
      <c r="K343" t="s">
        <v>340</v>
      </c>
      <c r="L343" s="145">
        <v>45604.427569444444</v>
      </c>
      <c r="M343" t="s">
        <v>1321</v>
      </c>
    </row>
    <row r="344" spans="1:13">
      <c r="A344">
        <v>1324183</v>
      </c>
      <c r="B344">
        <v>701020101</v>
      </c>
      <c r="C344" t="s">
        <v>1184</v>
      </c>
      <c r="D344" t="s">
        <v>166</v>
      </c>
      <c r="E344" t="s">
        <v>1694</v>
      </c>
      <c r="F344" t="s">
        <v>661</v>
      </c>
      <c r="G344" t="s">
        <v>1524</v>
      </c>
      <c r="H344" t="s">
        <v>1352</v>
      </c>
      <c r="I344" t="s">
        <v>1957</v>
      </c>
      <c r="K344" t="s">
        <v>317</v>
      </c>
      <c r="L344" s="145">
        <v>45604.427569444444</v>
      </c>
      <c r="M344" t="s">
        <v>1321</v>
      </c>
    </row>
    <row r="345" spans="1:13">
      <c r="A345">
        <v>1324185</v>
      </c>
      <c r="B345">
        <v>701030101</v>
      </c>
      <c r="C345" t="s">
        <v>1185</v>
      </c>
      <c r="D345" t="s">
        <v>167</v>
      </c>
      <c r="E345" t="s">
        <v>1694</v>
      </c>
      <c r="F345" t="s">
        <v>661</v>
      </c>
      <c r="G345" t="s">
        <v>352</v>
      </c>
      <c r="H345" t="s">
        <v>352</v>
      </c>
      <c r="I345" t="s">
        <v>2109</v>
      </c>
      <c r="K345" t="s">
        <v>340</v>
      </c>
      <c r="L345" s="145">
        <v>45604.427569444444</v>
      </c>
      <c r="M345" t="s">
        <v>1321</v>
      </c>
    </row>
    <row r="346" spans="1:13">
      <c r="A346">
        <v>1324187</v>
      </c>
      <c r="B346">
        <v>702010101</v>
      </c>
      <c r="C346" t="s">
        <v>1186</v>
      </c>
      <c r="D346" t="s">
        <v>168</v>
      </c>
      <c r="E346" t="s">
        <v>1694</v>
      </c>
      <c r="F346" t="s">
        <v>661</v>
      </c>
      <c r="G346" t="s">
        <v>1544</v>
      </c>
      <c r="H346" t="s">
        <v>997</v>
      </c>
      <c r="I346" t="s">
        <v>2110</v>
      </c>
      <c r="K346" t="s">
        <v>340</v>
      </c>
      <c r="L346" s="145">
        <v>45604.427569444444</v>
      </c>
      <c r="M346" t="s">
        <v>1321</v>
      </c>
    </row>
    <row r="347" spans="1:13">
      <c r="A347">
        <v>1324189</v>
      </c>
      <c r="B347">
        <v>702010103</v>
      </c>
      <c r="C347" t="s">
        <v>1189</v>
      </c>
      <c r="D347" t="s">
        <v>168</v>
      </c>
      <c r="E347" t="s">
        <v>1694</v>
      </c>
      <c r="F347" t="s">
        <v>661</v>
      </c>
      <c r="G347" t="s">
        <v>1655</v>
      </c>
      <c r="H347" t="s">
        <v>1655</v>
      </c>
      <c r="I347" t="s">
        <v>1655</v>
      </c>
      <c r="K347" t="s">
        <v>340</v>
      </c>
      <c r="L347" s="145">
        <v>45604.427569444444</v>
      </c>
      <c r="M347" t="s">
        <v>1321</v>
      </c>
    </row>
    <row r="348" spans="1:13">
      <c r="A348">
        <v>1324191</v>
      </c>
      <c r="B348">
        <v>702010104</v>
      </c>
      <c r="C348" t="s">
        <v>1191</v>
      </c>
      <c r="D348" t="s">
        <v>168</v>
      </c>
      <c r="E348" t="s">
        <v>1694</v>
      </c>
      <c r="F348" t="s">
        <v>661</v>
      </c>
      <c r="G348" t="s">
        <v>352</v>
      </c>
      <c r="H348" t="s">
        <v>1408</v>
      </c>
      <c r="I348" t="s">
        <v>2111</v>
      </c>
      <c r="K348" t="s">
        <v>340</v>
      </c>
      <c r="L348" s="145">
        <v>45604.427569444444</v>
      </c>
      <c r="M348" t="s">
        <v>1321</v>
      </c>
    </row>
    <row r="349" spans="1:13">
      <c r="A349">
        <v>1324193</v>
      </c>
      <c r="B349">
        <v>702010105</v>
      </c>
      <c r="C349" t="s">
        <v>1193</v>
      </c>
      <c r="D349" t="s">
        <v>168</v>
      </c>
      <c r="E349" t="s">
        <v>1694</v>
      </c>
      <c r="F349" t="s">
        <v>661</v>
      </c>
      <c r="G349" t="s">
        <v>352</v>
      </c>
      <c r="H349" t="s">
        <v>352</v>
      </c>
      <c r="I349" t="s">
        <v>352</v>
      </c>
      <c r="K349" t="s">
        <v>340</v>
      </c>
      <c r="L349" s="145">
        <v>45604.427569444444</v>
      </c>
      <c r="M349" t="s">
        <v>1321</v>
      </c>
    </row>
    <row r="350" spans="1:13">
      <c r="A350">
        <v>1324195</v>
      </c>
      <c r="B350">
        <v>702010106</v>
      </c>
      <c r="C350" t="s">
        <v>1194</v>
      </c>
      <c r="D350" t="s">
        <v>168</v>
      </c>
      <c r="E350" t="s">
        <v>1694</v>
      </c>
      <c r="F350" t="s">
        <v>661</v>
      </c>
      <c r="G350" t="s">
        <v>352</v>
      </c>
      <c r="H350" t="s">
        <v>2045</v>
      </c>
      <c r="I350" t="s">
        <v>2112</v>
      </c>
      <c r="K350" t="s">
        <v>340</v>
      </c>
      <c r="L350" s="145">
        <v>45604.427569444444</v>
      </c>
      <c r="M350" t="s">
        <v>1321</v>
      </c>
    </row>
    <row r="351" spans="1:13">
      <c r="A351">
        <v>1324197</v>
      </c>
      <c r="B351">
        <v>702020101</v>
      </c>
      <c r="C351" t="s">
        <v>1196</v>
      </c>
      <c r="D351" t="s">
        <v>170</v>
      </c>
      <c r="E351" t="s">
        <v>1694</v>
      </c>
      <c r="F351" t="s">
        <v>661</v>
      </c>
      <c r="G351" t="s">
        <v>715</v>
      </c>
      <c r="H351" t="s">
        <v>390</v>
      </c>
      <c r="I351" t="s">
        <v>352</v>
      </c>
      <c r="K351" t="s">
        <v>345</v>
      </c>
      <c r="L351" s="145">
        <v>45604.427569444444</v>
      </c>
      <c r="M351" t="s">
        <v>1321</v>
      </c>
    </row>
    <row r="352" spans="1:13">
      <c r="A352">
        <v>1324199</v>
      </c>
      <c r="B352">
        <v>702020102</v>
      </c>
      <c r="C352" t="s">
        <v>1198</v>
      </c>
      <c r="D352" t="s">
        <v>170</v>
      </c>
      <c r="E352" t="s">
        <v>1694</v>
      </c>
      <c r="F352" t="s">
        <v>661</v>
      </c>
      <c r="G352" t="s">
        <v>2113</v>
      </c>
      <c r="H352" t="s">
        <v>2114</v>
      </c>
      <c r="I352" t="s">
        <v>1250</v>
      </c>
      <c r="K352" t="s">
        <v>317</v>
      </c>
      <c r="L352" s="145">
        <v>45604.427569444444</v>
      </c>
      <c r="M352" t="s">
        <v>1321</v>
      </c>
    </row>
    <row r="353" spans="1:13">
      <c r="A353">
        <v>1324201</v>
      </c>
      <c r="B353">
        <v>702020103</v>
      </c>
      <c r="C353" t="s">
        <v>1199</v>
      </c>
      <c r="D353" t="s">
        <v>170</v>
      </c>
      <c r="E353" t="s">
        <v>1694</v>
      </c>
      <c r="F353" t="s">
        <v>661</v>
      </c>
      <c r="G353" t="s">
        <v>352</v>
      </c>
      <c r="H353" t="s">
        <v>352</v>
      </c>
      <c r="I353" t="s">
        <v>470</v>
      </c>
      <c r="K353" t="s">
        <v>340</v>
      </c>
      <c r="L353" s="145">
        <v>45604.427569444444</v>
      </c>
      <c r="M353" t="s">
        <v>1321</v>
      </c>
    </row>
    <row r="354" spans="1:13">
      <c r="A354">
        <v>1324203</v>
      </c>
      <c r="B354">
        <v>702030101</v>
      </c>
      <c r="C354" t="s">
        <v>1201</v>
      </c>
      <c r="D354" t="s">
        <v>171</v>
      </c>
      <c r="E354" t="s">
        <v>1694</v>
      </c>
      <c r="F354" t="s">
        <v>661</v>
      </c>
      <c r="G354" t="s">
        <v>352</v>
      </c>
      <c r="H354" t="s">
        <v>352</v>
      </c>
      <c r="I354" t="s">
        <v>352</v>
      </c>
      <c r="K354" t="s">
        <v>340</v>
      </c>
      <c r="L354" s="145">
        <v>45604.427569444444</v>
      </c>
      <c r="M354" t="s">
        <v>1321</v>
      </c>
    </row>
    <row r="355" spans="1:13">
      <c r="A355">
        <v>1324205</v>
      </c>
      <c r="B355">
        <v>702030102</v>
      </c>
      <c r="C355" t="s">
        <v>1202</v>
      </c>
      <c r="D355" t="s">
        <v>171</v>
      </c>
      <c r="E355" t="s">
        <v>1694</v>
      </c>
      <c r="F355" t="s">
        <v>661</v>
      </c>
      <c r="G355" t="s">
        <v>352</v>
      </c>
      <c r="H355" t="s">
        <v>2115</v>
      </c>
      <c r="I355" t="s">
        <v>1817</v>
      </c>
      <c r="K355" t="s">
        <v>340</v>
      </c>
      <c r="L355" s="145">
        <v>45604.427569444444</v>
      </c>
      <c r="M355" t="s">
        <v>1321</v>
      </c>
    </row>
    <row r="356" spans="1:13">
      <c r="A356">
        <v>1324207</v>
      </c>
      <c r="B356">
        <v>702030103</v>
      </c>
      <c r="C356" t="s">
        <v>1204</v>
      </c>
      <c r="D356" t="s">
        <v>171</v>
      </c>
      <c r="E356" t="s">
        <v>1694</v>
      </c>
      <c r="F356" t="s">
        <v>661</v>
      </c>
      <c r="G356" t="s">
        <v>352</v>
      </c>
      <c r="H356" t="s">
        <v>2116</v>
      </c>
      <c r="I356" t="s">
        <v>2117</v>
      </c>
      <c r="K356" t="s">
        <v>340</v>
      </c>
      <c r="L356" s="145">
        <v>45604.427569444444</v>
      </c>
      <c r="M356" t="s">
        <v>1321</v>
      </c>
    </row>
    <row r="357" spans="1:13">
      <c r="A357">
        <v>1324209</v>
      </c>
      <c r="B357">
        <v>702040101</v>
      </c>
      <c r="C357" t="s">
        <v>1206</v>
      </c>
      <c r="D357" t="s">
        <v>172</v>
      </c>
      <c r="E357" t="s">
        <v>1694</v>
      </c>
      <c r="F357" t="s">
        <v>661</v>
      </c>
      <c r="G357" t="s">
        <v>352</v>
      </c>
      <c r="H357" t="s">
        <v>352</v>
      </c>
      <c r="I357" t="s">
        <v>352</v>
      </c>
      <c r="K357" t="s">
        <v>340</v>
      </c>
      <c r="L357" s="145">
        <v>45604.427569444444</v>
      </c>
      <c r="M357" t="s">
        <v>1321</v>
      </c>
    </row>
    <row r="358" spans="1:13">
      <c r="A358">
        <v>1324211</v>
      </c>
      <c r="B358">
        <v>702040102</v>
      </c>
      <c r="C358" t="s">
        <v>1207</v>
      </c>
      <c r="D358" t="s">
        <v>172</v>
      </c>
      <c r="E358" t="s">
        <v>1694</v>
      </c>
      <c r="F358" t="s">
        <v>661</v>
      </c>
      <c r="G358" t="s">
        <v>352</v>
      </c>
      <c r="H358" t="s">
        <v>352</v>
      </c>
      <c r="I358" t="s">
        <v>2118</v>
      </c>
      <c r="K358" t="s">
        <v>340</v>
      </c>
      <c r="L358" s="145">
        <v>45604.427569444444</v>
      </c>
      <c r="M358" t="s">
        <v>1321</v>
      </c>
    </row>
    <row r="359" spans="1:13">
      <c r="A359">
        <v>1324213</v>
      </c>
      <c r="B359">
        <v>702040104</v>
      </c>
      <c r="C359" t="s">
        <v>1208</v>
      </c>
      <c r="D359" t="s">
        <v>172</v>
      </c>
      <c r="E359" t="s">
        <v>1694</v>
      </c>
      <c r="F359" t="s">
        <v>661</v>
      </c>
      <c r="G359" t="s">
        <v>352</v>
      </c>
      <c r="H359" t="s">
        <v>352</v>
      </c>
      <c r="I359" t="s">
        <v>352</v>
      </c>
      <c r="K359" t="s">
        <v>340</v>
      </c>
      <c r="L359" s="145">
        <v>45604.427569444444</v>
      </c>
      <c r="M359" t="s">
        <v>1321</v>
      </c>
    </row>
    <row r="360" spans="1:13">
      <c r="A360">
        <v>1324215</v>
      </c>
      <c r="B360">
        <v>703010101</v>
      </c>
      <c r="C360" t="s">
        <v>1209</v>
      </c>
      <c r="D360" t="s">
        <v>173</v>
      </c>
      <c r="E360" t="s">
        <v>1694</v>
      </c>
      <c r="F360" t="s">
        <v>661</v>
      </c>
      <c r="G360" t="s">
        <v>352</v>
      </c>
      <c r="H360" t="s">
        <v>352</v>
      </c>
      <c r="I360" t="s">
        <v>352</v>
      </c>
      <c r="K360" t="s">
        <v>340</v>
      </c>
      <c r="L360" s="145">
        <v>45604.427569444444</v>
      </c>
      <c r="M360" t="s">
        <v>1321</v>
      </c>
    </row>
    <row r="361" spans="1:13">
      <c r="A361">
        <v>1324217</v>
      </c>
      <c r="B361">
        <v>703010102</v>
      </c>
      <c r="C361" t="s">
        <v>1210</v>
      </c>
      <c r="D361" t="s">
        <v>173</v>
      </c>
      <c r="E361" t="s">
        <v>1694</v>
      </c>
      <c r="F361" t="s">
        <v>661</v>
      </c>
      <c r="G361" t="s">
        <v>352</v>
      </c>
      <c r="H361" t="s">
        <v>352</v>
      </c>
      <c r="I361" t="s">
        <v>352</v>
      </c>
      <c r="K361" t="s">
        <v>340</v>
      </c>
      <c r="L361" s="145">
        <v>45604.427569444444</v>
      </c>
      <c r="M361" t="s">
        <v>1321</v>
      </c>
    </row>
    <row r="362" spans="1:13">
      <c r="A362">
        <v>1324219</v>
      </c>
      <c r="B362">
        <v>703010103</v>
      </c>
      <c r="C362" t="s">
        <v>1211</v>
      </c>
      <c r="D362" t="s">
        <v>173</v>
      </c>
      <c r="E362" t="s">
        <v>1694</v>
      </c>
      <c r="F362" t="s">
        <v>661</v>
      </c>
      <c r="G362" t="s">
        <v>352</v>
      </c>
      <c r="H362" t="s">
        <v>1024</v>
      </c>
      <c r="I362" t="s">
        <v>1024</v>
      </c>
      <c r="K362" t="s">
        <v>340</v>
      </c>
      <c r="L362" s="145">
        <v>45604.427569444444</v>
      </c>
      <c r="M362" t="s">
        <v>1321</v>
      </c>
    </row>
    <row r="363" spans="1:13">
      <c r="A363">
        <v>1324221</v>
      </c>
      <c r="B363">
        <v>703020101</v>
      </c>
      <c r="C363" t="s">
        <v>1212</v>
      </c>
      <c r="D363" t="s">
        <v>175</v>
      </c>
      <c r="E363" t="s">
        <v>1694</v>
      </c>
      <c r="F363" t="s">
        <v>661</v>
      </c>
      <c r="G363" t="s">
        <v>352</v>
      </c>
      <c r="H363" t="s">
        <v>2119</v>
      </c>
      <c r="I363" t="s">
        <v>2119</v>
      </c>
      <c r="K363" t="s">
        <v>340</v>
      </c>
      <c r="L363" s="145">
        <v>45604.427569444444</v>
      </c>
      <c r="M363" t="s">
        <v>1321</v>
      </c>
    </row>
    <row r="364" spans="1:13">
      <c r="A364">
        <v>1324223</v>
      </c>
      <c r="B364">
        <v>703020102</v>
      </c>
      <c r="C364" t="s">
        <v>1213</v>
      </c>
      <c r="D364" t="s">
        <v>175</v>
      </c>
      <c r="E364" t="s">
        <v>1694</v>
      </c>
      <c r="F364" t="s">
        <v>661</v>
      </c>
      <c r="G364" t="s">
        <v>352</v>
      </c>
      <c r="H364" t="s">
        <v>2120</v>
      </c>
      <c r="I364" t="s">
        <v>2104</v>
      </c>
      <c r="K364" t="s">
        <v>340</v>
      </c>
      <c r="L364" s="145">
        <v>45604.427569444444</v>
      </c>
      <c r="M364" t="s">
        <v>1321</v>
      </c>
    </row>
    <row r="365" spans="1:13">
      <c r="A365">
        <v>1324225</v>
      </c>
      <c r="B365">
        <v>703030101</v>
      </c>
      <c r="C365" t="s">
        <v>1214</v>
      </c>
      <c r="D365" t="s">
        <v>176</v>
      </c>
      <c r="E365" t="s">
        <v>1694</v>
      </c>
      <c r="F365" t="s">
        <v>661</v>
      </c>
      <c r="G365" t="s">
        <v>352</v>
      </c>
      <c r="H365" t="s">
        <v>352</v>
      </c>
      <c r="I365" t="s">
        <v>352</v>
      </c>
      <c r="K365" t="s">
        <v>340</v>
      </c>
      <c r="L365" s="145">
        <v>45604.427569444444</v>
      </c>
      <c r="M365" t="s">
        <v>1321</v>
      </c>
    </row>
    <row r="366" spans="1:13">
      <c r="A366">
        <v>1324227</v>
      </c>
      <c r="B366">
        <v>703030102</v>
      </c>
      <c r="C366" t="s">
        <v>1215</v>
      </c>
      <c r="D366" t="s">
        <v>176</v>
      </c>
      <c r="E366" t="s">
        <v>1694</v>
      </c>
      <c r="F366" t="s">
        <v>661</v>
      </c>
      <c r="G366" t="s">
        <v>352</v>
      </c>
      <c r="H366" t="s">
        <v>960</v>
      </c>
      <c r="I366" t="s">
        <v>2121</v>
      </c>
      <c r="K366" t="s">
        <v>340</v>
      </c>
      <c r="L366" s="145">
        <v>45604.427569444444</v>
      </c>
      <c r="M366" t="s">
        <v>1321</v>
      </c>
    </row>
    <row r="367" spans="1:13">
      <c r="A367">
        <v>1324229</v>
      </c>
      <c r="B367">
        <v>801010101</v>
      </c>
      <c r="C367" t="s">
        <v>1216</v>
      </c>
      <c r="D367" t="s">
        <v>177</v>
      </c>
      <c r="E367" t="s">
        <v>1694</v>
      </c>
      <c r="F367" t="s">
        <v>661</v>
      </c>
      <c r="G367" t="s">
        <v>352</v>
      </c>
      <c r="H367" t="s">
        <v>1187</v>
      </c>
      <c r="I367" t="s">
        <v>1539</v>
      </c>
      <c r="K367" t="s">
        <v>340</v>
      </c>
      <c r="L367" s="145">
        <v>45604.427569444444</v>
      </c>
      <c r="M367" t="s">
        <v>1321</v>
      </c>
    </row>
    <row r="368" spans="1:13">
      <c r="A368">
        <v>1324231</v>
      </c>
      <c r="B368">
        <v>801010102</v>
      </c>
      <c r="C368" t="s">
        <v>1217</v>
      </c>
      <c r="D368" t="s">
        <v>177</v>
      </c>
      <c r="E368" t="s">
        <v>1694</v>
      </c>
      <c r="F368" t="s">
        <v>661</v>
      </c>
      <c r="G368" t="s">
        <v>352</v>
      </c>
      <c r="H368" t="s">
        <v>352</v>
      </c>
      <c r="I368" t="s">
        <v>1187</v>
      </c>
      <c r="K368" t="s">
        <v>340</v>
      </c>
      <c r="L368" s="145">
        <v>45604.427569444444</v>
      </c>
      <c r="M368" t="s">
        <v>1321</v>
      </c>
    </row>
    <row r="369" spans="1:13">
      <c r="A369">
        <v>1324233</v>
      </c>
      <c r="B369">
        <v>802010101</v>
      </c>
      <c r="C369" t="s">
        <v>1218</v>
      </c>
      <c r="D369" t="s">
        <v>178</v>
      </c>
      <c r="E369" t="s">
        <v>1694</v>
      </c>
      <c r="F369" t="s">
        <v>661</v>
      </c>
      <c r="G369" t="s">
        <v>352</v>
      </c>
      <c r="H369" t="s">
        <v>352</v>
      </c>
      <c r="I369" t="s">
        <v>2122</v>
      </c>
      <c r="K369" t="s">
        <v>340</v>
      </c>
      <c r="L369" s="145">
        <v>45604.427569444444</v>
      </c>
      <c r="M369" t="s">
        <v>1321</v>
      </c>
    </row>
    <row r="370" spans="1:13">
      <c r="A370">
        <v>1324235</v>
      </c>
      <c r="B370">
        <v>802010102</v>
      </c>
      <c r="C370" t="s">
        <v>1220</v>
      </c>
      <c r="D370" t="s">
        <v>178</v>
      </c>
      <c r="E370" t="s">
        <v>1694</v>
      </c>
      <c r="F370" t="s">
        <v>661</v>
      </c>
      <c r="G370" t="s">
        <v>352</v>
      </c>
      <c r="H370" t="s">
        <v>352</v>
      </c>
      <c r="I370" t="s">
        <v>352</v>
      </c>
      <c r="K370" t="s">
        <v>340</v>
      </c>
      <c r="L370" s="145">
        <v>45604.427569444444</v>
      </c>
      <c r="M370" t="s">
        <v>1321</v>
      </c>
    </row>
    <row r="371" spans="1:13">
      <c r="A371">
        <v>1324237</v>
      </c>
      <c r="B371">
        <v>802010103</v>
      </c>
      <c r="C371" t="s">
        <v>1221</v>
      </c>
      <c r="D371" t="s">
        <v>178</v>
      </c>
      <c r="E371" t="s">
        <v>1694</v>
      </c>
      <c r="F371" t="s">
        <v>661</v>
      </c>
      <c r="G371" t="s">
        <v>352</v>
      </c>
      <c r="H371" t="s">
        <v>352</v>
      </c>
      <c r="I371" t="s">
        <v>352</v>
      </c>
      <c r="K371" t="s">
        <v>340</v>
      </c>
      <c r="L371" s="145">
        <v>45604.427569444444</v>
      </c>
      <c r="M371" t="s">
        <v>1321</v>
      </c>
    </row>
    <row r="372" spans="1:13">
      <c r="A372">
        <v>1324239</v>
      </c>
      <c r="B372">
        <v>802010104</v>
      </c>
      <c r="C372" t="s">
        <v>1222</v>
      </c>
      <c r="D372" t="s">
        <v>178</v>
      </c>
      <c r="E372" t="s">
        <v>1694</v>
      </c>
      <c r="F372" t="s">
        <v>661</v>
      </c>
      <c r="G372" t="s">
        <v>352</v>
      </c>
      <c r="H372" t="s">
        <v>352</v>
      </c>
      <c r="I372" t="s">
        <v>352</v>
      </c>
      <c r="K372" t="s">
        <v>340</v>
      </c>
      <c r="L372" s="145">
        <v>45604.427569444444</v>
      </c>
      <c r="M372" t="s">
        <v>1321</v>
      </c>
    </row>
    <row r="373" spans="1:13">
      <c r="A373">
        <v>1324241</v>
      </c>
      <c r="B373">
        <v>803020101</v>
      </c>
      <c r="C373" t="s">
        <v>1223</v>
      </c>
      <c r="D373" t="s">
        <v>179</v>
      </c>
      <c r="E373" t="s">
        <v>1694</v>
      </c>
      <c r="F373" t="s">
        <v>661</v>
      </c>
      <c r="G373" t="s">
        <v>2123</v>
      </c>
      <c r="H373" t="s">
        <v>2124</v>
      </c>
      <c r="I373" t="s">
        <v>2125</v>
      </c>
      <c r="K373" t="s">
        <v>317</v>
      </c>
      <c r="L373" s="145">
        <v>45604.427569444444</v>
      </c>
      <c r="M373" t="s">
        <v>1321</v>
      </c>
    </row>
    <row r="374" spans="1:13">
      <c r="A374">
        <v>1324243</v>
      </c>
      <c r="B374">
        <v>803020102</v>
      </c>
      <c r="C374" t="s">
        <v>1224</v>
      </c>
      <c r="D374" t="s">
        <v>179</v>
      </c>
      <c r="E374" t="s">
        <v>1694</v>
      </c>
      <c r="F374" t="s">
        <v>661</v>
      </c>
      <c r="G374" t="s">
        <v>352</v>
      </c>
      <c r="H374" t="s">
        <v>352</v>
      </c>
      <c r="I374" t="s">
        <v>2126</v>
      </c>
      <c r="K374" t="s">
        <v>340</v>
      </c>
      <c r="L374" s="145">
        <v>45604.427569444444</v>
      </c>
      <c r="M374" t="s">
        <v>1321</v>
      </c>
    </row>
    <row r="375" spans="1:13">
      <c r="A375">
        <v>1324245</v>
      </c>
      <c r="B375">
        <v>803020103</v>
      </c>
      <c r="C375" t="s">
        <v>1226</v>
      </c>
      <c r="D375" t="s">
        <v>179</v>
      </c>
      <c r="E375" t="s">
        <v>1694</v>
      </c>
      <c r="F375" t="s">
        <v>661</v>
      </c>
      <c r="G375" t="s">
        <v>352</v>
      </c>
      <c r="H375" t="s">
        <v>352</v>
      </c>
      <c r="I375" t="s">
        <v>352</v>
      </c>
      <c r="K375" t="s">
        <v>340</v>
      </c>
      <c r="L375" s="145">
        <v>45604.427569444444</v>
      </c>
      <c r="M375" t="s">
        <v>1321</v>
      </c>
    </row>
    <row r="376" spans="1:13">
      <c r="A376">
        <v>1324247</v>
      </c>
      <c r="B376">
        <v>803020104</v>
      </c>
      <c r="C376" t="s">
        <v>1227</v>
      </c>
      <c r="D376" t="s">
        <v>179</v>
      </c>
      <c r="E376" t="s">
        <v>1694</v>
      </c>
      <c r="F376" t="s">
        <v>661</v>
      </c>
      <c r="G376" t="s">
        <v>352</v>
      </c>
      <c r="H376" t="s">
        <v>352</v>
      </c>
      <c r="I376" t="s">
        <v>352</v>
      </c>
      <c r="K376" t="s">
        <v>340</v>
      </c>
      <c r="L376" s="145">
        <v>45604.427569444444</v>
      </c>
      <c r="M376" t="s">
        <v>1321</v>
      </c>
    </row>
    <row r="377" spans="1:13">
      <c r="A377">
        <v>1324249</v>
      </c>
      <c r="B377">
        <v>803020105</v>
      </c>
      <c r="C377" t="s">
        <v>1228</v>
      </c>
      <c r="D377" t="s">
        <v>179</v>
      </c>
      <c r="E377" t="s">
        <v>1694</v>
      </c>
      <c r="F377" t="s">
        <v>661</v>
      </c>
      <c r="G377" t="s">
        <v>352</v>
      </c>
      <c r="H377" t="s">
        <v>352</v>
      </c>
      <c r="I377" t="s">
        <v>352</v>
      </c>
      <c r="K377" t="s">
        <v>340</v>
      </c>
      <c r="L377" s="145">
        <v>45604.427569444444</v>
      </c>
      <c r="M377" t="s">
        <v>1321</v>
      </c>
    </row>
    <row r="378" spans="1:13">
      <c r="A378">
        <v>1324251</v>
      </c>
      <c r="B378">
        <v>803020106</v>
      </c>
      <c r="C378" t="s">
        <v>1229</v>
      </c>
      <c r="D378" t="s">
        <v>179</v>
      </c>
      <c r="E378" t="s">
        <v>1694</v>
      </c>
      <c r="F378" t="s">
        <v>661</v>
      </c>
      <c r="G378" t="s">
        <v>352</v>
      </c>
      <c r="H378" t="s">
        <v>352</v>
      </c>
      <c r="I378" t="s">
        <v>352</v>
      </c>
      <c r="K378" t="s">
        <v>340</v>
      </c>
      <c r="L378" s="145">
        <v>45604.427569444444</v>
      </c>
      <c r="M378" t="s">
        <v>1321</v>
      </c>
    </row>
    <row r="379" spans="1:13">
      <c r="A379">
        <v>1324253</v>
      </c>
      <c r="B379">
        <v>901010102</v>
      </c>
      <c r="C379" t="s">
        <v>1232</v>
      </c>
      <c r="D379" t="s">
        <v>248</v>
      </c>
      <c r="E379" t="s">
        <v>1694</v>
      </c>
      <c r="F379" t="s">
        <v>661</v>
      </c>
      <c r="G379" t="s">
        <v>352</v>
      </c>
      <c r="H379" t="s">
        <v>352</v>
      </c>
      <c r="I379" t="s">
        <v>2127</v>
      </c>
      <c r="K379" t="s">
        <v>340</v>
      </c>
      <c r="L379" s="145">
        <v>45604.427569444444</v>
      </c>
      <c r="M379" t="s">
        <v>1321</v>
      </c>
    </row>
    <row r="380" spans="1:13">
      <c r="A380">
        <v>1324255</v>
      </c>
      <c r="B380">
        <v>901010103</v>
      </c>
      <c r="C380" t="s">
        <v>1234</v>
      </c>
      <c r="D380" t="s">
        <v>248</v>
      </c>
      <c r="E380" t="s">
        <v>1694</v>
      </c>
      <c r="F380" t="s">
        <v>661</v>
      </c>
      <c r="G380" t="s">
        <v>352</v>
      </c>
      <c r="H380" t="s">
        <v>352</v>
      </c>
      <c r="I380" t="s">
        <v>352</v>
      </c>
      <c r="K380" t="s">
        <v>340</v>
      </c>
      <c r="L380" s="145">
        <v>45604.427569444444</v>
      </c>
      <c r="M380" t="s">
        <v>1321</v>
      </c>
    </row>
    <row r="381" spans="1:13">
      <c r="A381">
        <v>1324257</v>
      </c>
      <c r="B381">
        <v>901010104</v>
      </c>
      <c r="C381" t="s">
        <v>1236</v>
      </c>
      <c r="D381" t="s">
        <v>248</v>
      </c>
      <c r="E381" t="s">
        <v>1694</v>
      </c>
      <c r="F381" t="s">
        <v>661</v>
      </c>
      <c r="G381" t="s">
        <v>1155</v>
      </c>
      <c r="H381" t="s">
        <v>2078</v>
      </c>
      <c r="I381" t="s">
        <v>2128</v>
      </c>
      <c r="K381" t="s">
        <v>340</v>
      </c>
      <c r="L381" s="145">
        <v>45604.427569444444</v>
      </c>
      <c r="M381" t="s">
        <v>1321</v>
      </c>
    </row>
    <row r="382" spans="1:13">
      <c r="A382">
        <v>1324259</v>
      </c>
      <c r="B382">
        <v>901010105</v>
      </c>
      <c r="C382" t="s">
        <v>1238</v>
      </c>
      <c r="D382" t="s">
        <v>248</v>
      </c>
      <c r="E382" t="s">
        <v>1694</v>
      </c>
      <c r="F382" t="s">
        <v>661</v>
      </c>
      <c r="G382" t="s">
        <v>352</v>
      </c>
      <c r="H382" t="s">
        <v>1751</v>
      </c>
      <c r="I382" t="s">
        <v>1751</v>
      </c>
      <c r="K382" t="s">
        <v>340</v>
      </c>
      <c r="L382" s="145">
        <v>45604.427569444444</v>
      </c>
      <c r="M382" t="s">
        <v>1321</v>
      </c>
    </row>
    <row r="383" spans="1:13">
      <c r="A383">
        <v>1324371</v>
      </c>
      <c r="B383">
        <v>901010106</v>
      </c>
      <c r="C383" t="s">
        <v>1687</v>
      </c>
      <c r="D383" t="s">
        <v>248</v>
      </c>
      <c r="E383" t="s">
        <v>1694</v>
      </c>
      <c r="F383" t="s">
        <v>661</v>
      </c>
      <c r="G383" t="s">
        <v>352</v>
      </c>
      <c r="H383" t="s">
        <v>352</v>
      </c>
      <c r="I383" t="s">
        <v>352</v>
      </c>
      <c r="K383" t="s">
        <v>340</v>
      </c>
      <c r="L383" s="145">
        <v>45604.427569444444</v>
      </c>
      <c r="M383" t="s">
        <v>1321</v>
      </c>
    </row>
    <row r="384" spans="1:13">
      <c r="A384">
        <v>1324261</v>
      </c>
      <c r="B384">
        <v>901020101</v>
      </c>
      <c r="C384" t="s">
        <v>1239</v>
      </c>
      <c r="D384" t="s">
        <v>182</v>
      </c>
      <c r="E384" t="s">
        <v>1694</v>
      </c>
      <c r="F384" t="s">
        <v>661</v>
      </c>
      <c r="G384" t="s">
        <v>352</v>
      </c>
      <c r="H384" t="s">
        <v>352</v>
      </c>
      <c r="I384" t="s">
        <v>2129</v>
      </c>
      <c r="K384" t="s">
        <v>340</v>
      </c>
      <c r="L384" s="145">
        <v>45604.427569444444</v>
      </c>
      <c r="M384" t="s">
        <v>1321</v>
      </c>
    </row>
    <row r="385" spans="1:13">
      <c r="A385">
        <v>1324263</v>
      </c>
      <c r="B385">
        <v>901020102</v>
      </c>
      <c r="C385" t="s">
        <v>1242</v>
      </c>
      <c r="D385" t="s">
        <v>182</v>
      </c>
      <c r="E385" t="s">
        <v>1694</v>
      </c>
      <c r="F385" t="s">
        <v>661</v>
      </c>
      <c r="G385" t="s">
        <v>352</v>
      </c>
      <c r="H385" t="s">
        <v>352</v>
      </c>
      <c r="I385" t="s">
        <v>352</v>
      </c>
      <c r="K385" t="s">
        <v>340</v>
      </c>
      <c r="L385" s="145">
        <v>45604.427569444444</v>
      </c>
      <c r="M385" t="s">
        <v>1321</v>
      </c>
    </row>
    <row r="386" spans="1:13">
      <c r="A386">
        <v>1324265</v>
      </c>
      <c r="B386">
        <v>901020103</v>
      </c>
      <c r="C386" t="s">
        <v>1243</v>
      </c>
      <c r="D386" t="s">
        <v>182</v>
      </c>
      <c r="E386" t="s">
        <v>1694</v>
      </c>
      <c r="F386" t="s">
        <v>661</v>
      </c>
      <c r="G386" t="s">
        <v>352</v>
      </c>
      <c r="H386" t="s">
        <v>352</v>
      </c>
      <c r="I386" t="s">
        <v>316</v>
      </c>
      <c r="K386" t="s">
        <v>340</v>
      </c>
      <c r="L386" s="145">
        <v>45604.427569444444</v>
      </c>
      <c r="M386" t="s">
        <v>1321</v>
      </c>
    </row>
    <row r="387" spans="1:13">
      <c r="A387">
        <v>1324267</v>
      </c>
      <c r="B387">
        <v>901020104</v>
      </c>
      <c r="C387" t="s">
        <v>1244</v>
      </c>
      <c r="D387" t="s">
        <v>182</v>
      </c>
      <c r="E387" t="s">
        <v>1694</v>
      </c>
      <c r="F387" t="s">
        <v>661</v>
      </c>
      <c r="G387" t="s">
        <v>352</v>
      </c>
      <c r="H387" t="s">
        <v>352</v>
      </c>
      <c r="I387" t="s">
        <v>2130</v>
      </c>
      <c r="K387" t="s">
        <v>340</v>
      </c>
      <c r="L387" s="145">
        <v>45604.427569444444</v>
      </c>
      <c r="M387" t="s">
        <v>1321</v>
      </c>
    </row>
    <row r="388" spans="1:13">
      <c r="A388">
        <v>1324269</v>
      </c>
      <c r="B388">
        <v>901020105</v>
      </c>
      <c r="C388" t="s">
        <v>1245</v>
      </c>
      <c r="D388" t="s">
        <v>182</v>
      </c>
      <c r="E388" t="s">
        <v>1694</v>
      </c>
      <c r="F388" t="s">
        <v>661</v>
      </c>
      <c r="G388" t="s">
        <v>2131</v>
      </c>
      <c r="H388" t="s">
        <v>2132</v>
      </c>
      <c r="I388" t="s">
        <v>2132</v>
      </c>
      <c r="K388" t="s">
        <v>340</v>
      </c>
      <c r="L388" s="145">
        <v>45604.427569444444</v>
      </c>
      <c r="M388" t="s">
        <v>1321</v>
      </c>
    </row>
    <row r="389" spans="1:13">
      <c r="A389">
        <v>1324271</v>
      </c>
      <c r="B389">
        <v>901030101</v>
      </c>
      <c r="C389" t="s">
        <v>1247</v>
      </c>
      <c r="D389" t="s">
        <v>183</v>
      </c>
      <c r="E389" t="s">
        <v>1694</v>
      </c>
      <c r="F389" t="s">
        <v>661</v>
      </c>
      <c r="G389" t="s">
        <v>352</v>
      </c>
      <c r="H389" t="s">
        <v>352</v>
      </c>
      <c r="I389" t="s">
        <v>352</v>
      </c>
      <c r="K389" t="s">
        <v>340</v>
      </c>
      <c r="L389" s="145">
        <v>45604.427569444444</v>
      </c>
      <c r="M389" t="s">
        <v>1321</v>
      </c>
    </row>
    <row r="390" spans="1:13">
      <c r="A390">
        <v>1324273</v>
      </c>
      <c r="B390">
        <v>901030102</v>
      </c>
      <c r="C390" t="s">
        <v>1249</v>
      </c>
      <c r="D390" t="s">
        <v>183</v>
      </c>
      <c r="E390" t="s">
        <v>1694</v>
      </c>
      <c r="F390" t="s">
        <v>661</v>
      </c>
      <c r="G390" t="s">
        <v>2133</v>
      </c>
      <c r="H390" t="s">
        <v>2133</v>
      </c>
      <c r="I390" t="s">
        <v>2133</v>
      </c>
      <c r="K390" t="s">
        <v>340</v>
      </c>
      <c r="L390" s="145">
        <v>45604.427569444444</v>
      </c>
      <c r="M390" t="s">
        <v>1321</v>
      </c>
    </row>
    <row r="391" spans="1:13">
      <c r="A391">
        <v>1324275</v>
      </c>
      <c r="B391">
        <v>901030103</v>
      </c>
      <c r="C391" t="s">
        <v>1251</v>
      </c>
      <c r="D391" t="s">
        <v>183</v>
      </c>
      <c r="E391" t="s">
        <v>1694</v>
      </c>
      <c r="F391" t="s">
        <v>661</v>
      </c>
      <c r="G391" t="s">
        <v>352</v>
      </c>
      <c r="H391" t="s">
        <v>352</v>
      </c>
      <c r="I391" t="s">
        <v>1888</v>
      </c>
      <c r="K391" t="s">
        <v>340</v>
      </c>
      <c r="L391" s="145">
        <v>45604.427569444444</v>
      </c>
      <c r="M391" t="s">
        <v>1321</v>
      </c>
    </row>
    <row r="392" spans="1:13">
      <c r="A392">
        <v>1324277</v>
      </c>
      <c r="B392">
        <v>901040101</v>
      </c>
      <c r="C392" t="s">
        <v>1254</v>
      </c>
      <c r="D392" t="s">
        <v>184</v>
      </c>
      <c r="E392" t="s">
        <v>1694</v>
      </c>
      <c r="F392" t="s">
        <v>661</v>
      </c>
      <c r="G392" t="s">
        <v>352</v>
      </c>
      <c r="H392" t="s">
        <v>352</v>
      </c>
      <c r="I392" t="s">
        <v>352</v>
      </c>
      <c r="K392" t="s">
        <v>340</v>
      </c>
      <c r="L392" s="145">
        <v>45604.427569444444</v>
      </c>
      <c r="M392" t="s">
        <v>1321</v>
      </c>
    </row>
    <row r="393" spans="1:13">
      <c r="A393">
        <v>1324279</v>
      </c>
      <c r="B393">
        <v>901040102</v>
      </c>
      <c r="C393" t="s">
        <v>1255</v>
      </c>
      <c r="D393" t="s">
        <v>184</v>
      </c>
      <c r="E393" t="s">
        <v>1694</v>
      </c>
      <c r="F393" t="s">
        <v>661</v>
      </c>
      <c r="G393" t="s">
        <v>352</v>
      </c>
      <c r="H393" t="s">
        <v>352</v>
      </c>
      <c r="I393" t="s">
        <v>352</v>
      </c>
      <c r="K393" t="s">
        <v>340</v>
      </c>
      <c r="L393" s="145">
        <v>45604.427569444444</v>
      </c>
      <c r="M393" t="s">
        <v>1321</v>
      </c>
    </row>
    <row r="394" spans="1:13">
      <c r="A394">
        <v>1324281</v>
      </c>
      <c r="B394">
        <v>901040103</v>
      </c>
      <c r="C394" t="s">
        <v>1256</v>
      </c>
      <c r="D394" t="s">
        <v>184</v>
      </c>
      <c r="E394" t="s">
        <v>1694</v>
      </c>
      <c r="F394" t="s">
        <v>661</v>
      </c>
      <c r="G394" t="s">
        <v>352</v>
      </c>
      <c r="H394" t="s">
        <v>352</v>
      </c>
      <c r="I394" t="s">
        <v>2134</v>
      </c>
      <c r="K394" t="s">
        <v>340</v>
      </c>
      <c r="L394" s="145">
        <v>45604.427569444444</v>
      </c>
      <c r="M394" t="s">
        <v>1321</v>
      </c>
    </row>
    <row r="395" spans="1:13">
      <c r="A395">
        <v>1324283</v>
      </c>
      <c r="B395">
        <v>901040104</v>
      </c>
      <c r="C395" t="s">
        <v>1257</v>
      </c>
      <c r="D395" t="s">
        <v>184</v>
      </c>
      <c r="E395" t="s">
        <v>1694</v>
      </c>
      <c r="F395" t="s">
        <v>661</v>
      </c>
      <c r="G395" t="s">
        <v>352</v>
      </c>
      <c r="H395" t="s">
        <v>352</v>
      </c>
      <c r="I395" t="s">
        <v>352</v>
      </c>
      <c r="K395" t="s">
        <v>340</v>
      </c>
      <c r="L395" s="145">
        <v>45604.427569444444</v>
      </c>
      <c r="M395" t="s">
        <v>1321</v>
      </c>
    </row>
    <row r="396" spans="1:13">
      <c r="A396">
        <v>1324285</v>
      </c>
      <c r="B396">
        <v>901040105</v>
      </c>
      <c r="C396" t="s">
        <v>1259</v>
      </c>
      <c r="D396" t="s">
        <v>184</v>
      </c>
      <c r="E396" t="s">
        <v>1694</v>
      </c>
      <c r="F396" t="s">
        <v>661</v>
      </c>
      <c r="G396" t="s">
        <v>352</v>
      </c>
      <c r="H396" t="s">
        <v>352</v>
      </c>
      <c r="I396" t="s">
        <v>352</v>
      </c>
      <c r="K396" t="s">
        <v>340</v>
      </c>
      <c r="L396" s="145">
        <v>45604.427569444444</v>
      </c>
      <c r="M396" t="s">
        <v>1321</v>
      </c>
    </row>
    <row r="397" spans="1:13">
      <c r="A397">
        <v>1324287</v>
      </c>
      <c r="B397">
        <v>901050101</v>
      </c>
      <c r="C397" t="s">
        <v>1260</v>
      </c>
      <c r="D397" t="s">
        <v>185</v>
      </c>
      <c r="E397" t="s">
        <v>1694</v>
      </c>
      <c r="F397" t="s">
        <v>661</v>
      </c>
      <c r="G397" t="s">
        <v>352</v>
      </c>
      <c r="H397" t="s">
        <v>352</v>
      </c>
      <c r="I397" t="s">
        <v>352</v>
      </c>
      <c r="K397" t="s">
        <v>340</v>
      </c>
      <c r="L397" s="145">
        <v>45604.427569444444</v>
      </c>
      <c r="M397" t="s">
        <v>1321</v>
      </c>
    </row>
    <row r="398" spans="1:13">
      <c r="A398">
        <v>1324289</v>
      </c>
      <c r="B398">
        <v>901050102</v>
      </c>
      <c r="C398" t="s">
        <v>1262</v>
      </c>
      <c r="D398" t="s">
        <v>185</v>
      </c>
      <c r="E398" t="s">
        <v>1694</v>
      </c>
      <c r="F398" t="s">
        <v>661</v>
      </c>
      <c r="G398" t="s">
        <v>352</v>
      </c>
      <c r="H398" t="s">
        <v>352</v>
      </c>
      <c r="I398" t="s">
        <v>352</v>
      </c>
      <c r="K398" t="s">
        <v>340</v>
      </c>
      <c r="L398" s="145">
        <v>45604.427569444444</v>
      </c>
      <c r="M398" t="s">
        <v>1321</v>
      </c>
    </row>
    <row r="399" spans="1:13">
      <c r="A399">
        <v>1324291</v>
      </c>
      <c r="B399">
        <v>902010101</v>
      </c>
      <c r="C399" t="s">
        <v>1263</v>
      </c>
      <c r="D399" t="s">
        <v>249</v>
      </c>
      <c r="E399" t="s">
        <v>1694</v>
      </c>
      <c r="F399" t="s">
        <v>661</v>
      </c>
      <c r="G399" t="s">
        <v>1580</v>
      </c>
      <c r="H399" t="s">
        <v>1580</v>
      </c>
      <c r="I399" t="s">
        <v>1580</v>
      </c>
      <c r="K399" t="s">
        <v>317</v>
      </c>
      <c r="L399" s="145">
        <v>45604.427569444444</v>
      </c>
      <c r="M399" t="s">
        <v>1321</v>
      </c>
    </row>
    <row r="400" spans="1:13">
      <c r="A400">
        <v>1324293</v>
      </c>
      <c r="B400">
        <v>902010102</v>
      </c>
      <c r="C400" t="s">
        <v>1264</v>
      </c>
      <c r="D400" t="s">
        <v>249</v>
      </c>
      <c r="E400" t="s">
        <v>1694</v>
      </c>
      <c r="F400" t="s">
        <v>661</v>
      </c>
      <c r="G400" t="s">
        <v>352</v>
      </c>
      <c r="H400" t="s">
        <v>2135</v>
      </c>
      <c r="I400" t="s">
        <v>2135</v>
      </c>
      <c r="K400" t="s">
        <v>340</v>
      </c>
      <c r="L400" s="145">
        <v>45604.427569444444</v>
      </c>
      <c r="M400" t="s">
        <v>1321</v>
      </c>
    </row>
    <row r="401" spans="1:13">
      <c r="A401">
        <v>1324295</v>
      </c>
      <c r="B401">
        <v>902010103</v>
      </c>
      <c r="C401" t="s">
        <v>1265</v>
      </c>
      <c r="D401" t="s">
        <v>249</v>
      </c>
      <c r="E401" t="s">
        <v>1694</v>
      </c>
      <c r="F401" t="s">
        <v>661</v>
      </c>
      <c r="G401" t="s">
        <v>352</v>
      </c>
      <c r="H401" t="s">
        <v>357</v>
      </c>
      <c r="I401" t="s">
        <v>357</v>
      </c>
      <c r="K401" t="s">
        <v>340</v>
      </c>
      <c r="L401" s="145">
        <v>45604.427569444444</v>
      </c>
      <c r="M401" t="s">
        <v>1321</v>
      </c>
    </row>
    <row r="402" spans="1:13">
      <c r="A402">
        <v>1324297</v>
      </c>
      <c r="B402">
        <v>902010104</v>
      </c>
      <c r="C402" t="s">
        <v>1268</v>
      </c>
      <c r="D402" t="s">
        <v>249</v>
      </c>
      <c r="E402" t="s">
        <v>1694</v>
      </c>
      <c r="F402" t="s">
        <v>661</v>
      </c>
      <c r="G402" t="s">
        <v>352</v>
      </c>
      <c r="H402" t="s">
        <v>352</v>
      </c>
      <c r="I402" t="s">
        <v>352</v>
      </c>
      <c r="K402" t="s">
        <v>340</v>
      </c>
      <c r="L402" s="145">
        <v>45604.427569444444</v>
      </c>
      <c r="M402" t="s">
        <v>1321</v>
      </c>
    </row>
    <row r="403" spans="1:13">
      <c r="A403">
        <v>1324299</v>
      </c>
      <c r="B403">
        <v>902020101</v>
      </c>
      <c r="C403" t="s">
        <v>1271</v>
      </c>
      <c r="D403" t="s">
        <v>188</v>
      </c>
      <c r="E403" t="s">
        <v>1694</v>
      </c>
      <c r="F403" t="s">
        <v>661</v>
      </c>
      <c r="G403" t="s">
        <v>352</v>
      </c>
      <c r="H403" t="s">
        <v>352</v>
      </c>
      <c r="I403" t="s">
        <v>1506</v>
      </c>
      <c r="K403" t="s">
        <v>340</v>
      </c>
      <c r="L403" s="145">
        <v>45604.427569444444</v>
      </c>
      <c r="M403" t="s">
        <v>1321</v>
      </c>
    </row>
    <row r="404" spans="1:13">
      <c r="A404">
        <v>1324301</v>
      </c>
      <c r="B404">
        <v>902020102</v>
      </c>
      <c r="C404" t="s">
        <v>1274</v>
      </c>
      <c r="D404" t="s">
        <v>188</v>
      </c>
      <c r="E404" t="s">
        <v>1694</v>
      </c>
      <c r="F404" t="s">
        <v>661</v>
      </c>
      <c r="G404" t="s">
        <v>352</v>
      </c>
      <c r="H404" t="s">
        <v>1887</v>
      </c>
      <c r="I404" t="s">
        <v>1887</v>
      </c>
      <c r="K404" t="s">
        <v>340</v>
      </c>
      <c r="L404" s="145">
        <v>45604.427569444444</v>
      </c>
      <c r="M404" t="s">
        <v>1321</v>
      </c>
    </row>
    <row r="405" spans="1:13">
      <c r="A405">
        <v>1324303</v>
      </c>
      <c r="B405">
        <v>902020103</v>
      </c>
      <c r="C405" t="s">
        <v>1275</v>
      </c>
      <c r="D405" t="s">
        <v>188</v>
      </c>
      <c r="E405" t="s">
        <v>1694</v>
      </c>
      <c r="F405" t="s">
        <v>661</v>
      </c>
      <c r="G405" t="s">
        <v>352</v>
      </c>
      <c r="H405" t="s">
        <v>352</v>
      </c>
      <c r="I405" t="s">
        <v>800</v>
      </c>
      <c r="K405" t="s">
        <v>340</v>
      </c>
      <c r="L405" s="145">
        <v>45604.427569444444</v>
      </c>
      <c r="M405" t="s">
        <v>1321</v>
      </c>
    </row>
    <row r="406" spans="1:13">
      <c r="A406">
        <v>1324305</v>
      </c>
      <c r="B406">
        <v>902020104</v>
      </c>
      <c r="C406" t="s">
        <v>1277</v>
      </c>
      <c r="D406" t="s">
        <v>188</v>
      </c>
      <c r="E406" t="s">
        <v>1694</v>
      </c>
      <c r="F406" t="s">
        <v>661</v>
      </c>
      <c r="G406" t="s">
        <v>2136</v>
      </c>
      <c r="H406" t="s">
        <v>1560</v>
      </c>
      <c r="I406" t="s">
        <v>2137</v>
      </c>
      <c r="K406" t="s">
        <v>340</v>
      </c>
      <c r="L406" s="145">
        <v>45604.427569444444</v>
      </c>
      <c r="M406" t="s">
        <v>1321</v>
      </c>
    </row>
    <row r="407" spans="1:13">
      <c r="A407">
        <v>1324307</v>
      </c>
      <c r="B407">
        <v>903010101</v>
      </c>
      <c r="C407" t="s">
        <v>1280</v>
      </c>
      <c r="D407" t="s">
        <v>250</v>
      </c>
      <c r="E407" t="s">
        <v>1694</v>
      </c>
      <c r="F407" t="s">
        <v>661</v>
      </c>
      <c r="G407" t="s">
        <v>352</v>
      </c>
      <c r="H407" t="s">
        <v>352</v>
      </c>
      <c r="I407" t="s">
        <v>352</v>
      </c>
      <c r="K407" t="s">
        <v>340</v>
      </c>
      <c r="L407" s="145">
        <v>45604.427569444444</v>
      </c>
      <c r="M407" t="s">
        <v>1321</v>
      </c>
    </row>
    <row r="408" spans="1:13">
      <c r="A408">
        <v>1324309</v>
      </c>
      <c r="B408">
        <v>903020101</v>
      </c>
      <c r="C408" t="s">
        <v>1281</v>
      </c>
      <c r="D408" t="s">
        <v>251</v>
      </c>
      <c r="E408" t="s">
        <v>1694</v>
      </c>
      <c r="F408" t="s">
        <v>661</v>
      </c>
      <c r="G408" t="s">
        <v>352</v>
      </c>
      <c r="H408" t="s">
        <v>352</v>
      </c>
      <c r="I408" t="s">
        <v>352</v>
      </c>
      <c r="K408" t="s">
        <v>340</v>
      </c>
      <c r="L408" s="145">
        <v>45604.427569444444</v>
      </c>
      <c r="M408" t="s">
        <v>1321</v>
      </c>
    </row>
    <row r="409" spans="1:13">
      <c r="A409">
        <v>1324311</v>
      </c>
      <c r="B409">
        <v>903020102</v>
      </c>
      <c r="C409" t="s">
        <v>1282</v>
      </c>
      <c r="D409" t="s">
        <v>251</v>
      </c>
      <c r="E409" t="s">
        <v>1694</v>
      </c>
      <c r="F409" t="s">
        <v>661</v>
      </c>
      <c r="G409" t="s">
        <v>352</v>
      </c>
      <c r="H409" t="s">
        <v>352</v>
      </c>
      <c r="I409" t="s">
        <v>352</v>
      </c>
      <c r="K409" t="s">
        <v>340</v>
      </c>
      <c r="L409" s="145">
        <v>45604.427569444444</v>
      </c>
      <c r="M409" t="s">
        <v>1321</v>
      </c>
    </row>
    <row r="410" spans="1:13">
      <c r="A410">
        <v>1324313</v>
      </c>
      <c r="B410">
        <v>903020103</v>
      </c>
      <c r="C410" t="s">
        <v>1283</v>
      </c>
      <c r="D410" t="s">
        <v>251</v>
      </c>
      <c r="E410" t="s">
        <v>1694</v>
      </c>
      <c r="F410" t="s">
        <v>661</v>
      </c>
      <c r="G410" t="s">
        <v>352</v>
      </c>
      <c r="H410" t="s">
        <v>352</v>
      </c>
      <c r="I410" t="s">
        <v>2138</v>
      </c>
      <c r="K410" t="s">
        <v>340</v>
      </c>
      <c r="L410" s="145">
        <v>45604.427569444444</v>
      </c>
      <c r="M410" t="s">
        <v>1321</v>
      </c>
    </row>
    <row r="411" spans="1:13">
      <c r="A411">
        <v>1324315</v>
      </c>
      <c r="B411">
        <v>903020104</v>
      </c>
      <c r="C411" t="s">
        <v>1284</v>
      </c>
      <c r="D411" t="s">
        <v>251</v>
      </c>
      <c r="E411" t="s">
        <v>1694</v>
      </c>
      <c r="F411" t="s">
        <v>661</v>
      </c>
      <c r="G411" t="s">
        <v>352</v>
      </c>
      <c r="H411" t="s">
        <v>352</v>
      </c>
      <c r="I411" t="s">
        <v>352</v>
      </c>
      <c r="K411" t="s">
        <v>340</v>
      </c>
      <c r="L411" s="145">
        <v>45604.427569444444</v>
      </c>
      <c r="M411" t="s">
        <v>1321</v>
      </c>
    </row>
    <row r="412" spans="1:13">
      <c r="A412">
        <v>1324317</v>
      </c>
      <c r="B412">
        <v>903020105</v>
      </c>
      <c r="C412" t="s">
        <v>1285</v>
      </c>
      <c r="D412" t="s">
        <v>251</v>
      </c>
      <c r="E412" t="s">
        <v>1694</v>
      </c>
      <c r="F412" t="s">
        <v>661</v>
      </c>
      <c r="G412" t="s">
        <v>352</v>
      </c>
      <c r="H412" t="s">
        <v>352</v>
      </c>
      <c r="I412" t="s">
        <v>352</v>
      </c>
      <c r="K412" t="s">
        <v>340</v>
      </c>
      <c r="L412" s="145">
        <v>45604.427569444444</v>
      </c>
      <c r="M412" t="s">
        <v>1321</v>
      </c>
    </row>
    <row r="413" spans="1:13">
      <c r="A413">
        <v>1324319</v>
      </c>
      <c r="B413">
        <v>903020201</v>
      </c>
      <c r="C413" t="s">
        <v>252</v>
      </c>
      <c r="D413" t="s">
        <v>252</v>
      </c>
      <c r="E413" t="s">
        <v>1694</v>
      </c>
      <c r="F413" t="s">
        <v>661</v>
      </c>
      <c r="G413" t="s">
        <v>352</v>
      </c>
      <c r="H413" t="s">
        <v>352</v>
      </c>
      <c r="I413" t="s">
        <v>1870</v>
      </c>
      <c r="K413" t="s">
        <v>340</v>
      </c>
      <c r="L413" s="145">
        <v>45604.427569444444</v>
      </c>
      <c r="M413" t="s">
        <v>1321</v>
      </c>
    </row>
    <row r="414" spans="1:13">
      <c r="A414">
        <v>1324321</v>
      </c>
      <c r="B414">
        <v>904010101</v>
      </c>
      <c r="C414" t="s">
        <v>1286</v>
      </c>
      <c r="D414" t="s">
        <v>192</v>
      </c>
      <c r="E414" t="s">
        <v>1694</v>
      </c>
      <c r="F414" t="s">
        <v>661</v>
      </c>
      <c r="G414" t="s">
        <v>352</v>
      </c>
      <c r="H414" t="s">
        <v>352</v>
      </c>
      <c r="I414" t="s">
        <v>352</v>
      </c>
      <c r="K414" t="s">
        <v>340</v>
      </c>
      <c r="L414" s="145">
        <v>45604.427569444444</v>
      </c>
      <c r="M414" t="s">
        <v>1321</v>
      </c>
    </row>
    <row r="415" spans="1:13">
      <c r="A415">
        <v>1324323</v>
      </c>
      <c r="B415">
        <v>904010102</v>
      </c>
      <c r="C415" t="s">
        <v>1287</v>
      </c>
      <c r="D415" t="s">
        <v>192</v>
      </c>
      <c r="E415" t="s">
        <v>1694</v>
      </c>
      <c r="F415" t="s">
        <v>661</v>
      </c>
      <c r="G415" t="s">
        <v>352</v>
      </c>
      <c r="H415" t="s">
        <v>352</v>
      </c>
      <c r="I415" t="s">
        <v>352</v>
      </c>
      <c r="K415" t="s">
        <v>340</v>
      </c>
      <c r="L415" s="145">
        <v>45604.427569444444</v>
      </c>
      <c r="M415" t="s">
        <v>1321</v>
      </c>
    </row>
    <row r="416" spans="1:13">
      <c r="A416">
        <v>1324325</v>
      </c>
      <c r="B416">
        <v>904020101</v>
      </c>
      <c r="C416" t="s">
        <v>1288</v>
      </c>
      <c r="D416" t="s">
        <v>194</v>
      </c>
      <c r="E416" t="s">
        <v>1694</v>
      </c>
      <c r="F416" t="s">
        <v>661</v>
      </c>
      <c r="G416" t="s">
        <v>352</v>
      </c>
      <c r="H416" t="s">
        <v>352</v>
      </c>
      <c r="I416" t="s">
        <v>352</v>
      </c>
      <c r="K416" t="s">
        <v>340</v>
      </c>
      <c r="L416" s="145">
        <v>45604.427569444444</v>
      </c>
      <c r="M416" t="s">
        <v>1321</v>
      </c>
    </row>
    <row r="417" spans="1:13">
      <c r="A417">
        <v>1324327</v>
      </c>
      <c r="B417">
        <v>904020102</v>
      </c>
      <c r="C417" t="s">
        <v>1289</v>
      </c>
      <c r="D417" t="s">
        <v>194</v>
      </c>
      <c r="E417" t="s">
        <v>1694</v>
      </c>
      <c r="F417" t="s">
        <v>661</v>
      </c>
      <c r="G417" t="s">
        <v>352</v>
      </c>
      <c r="H417" t="s">
        <v>352</v>
      </c>
      <c r="I417" t="s">
        <v>1869</v>
      </c>
      <c r="K417" t="s">
        <v>340</v>
      </c>
      <c r="L417" s="145">
        <v>45604.427569444444</v>
      </c>
      <c r="M417" t="s">
        <v>1321</v>
      </c>
    </row>
    <row r="418" spans="1:13">
      <c r="A418">
        <v>1324329</v>
      </c>
      <c r="B418">
        <v>904020103</v>
      </c>
      <c r="C418" t="s">
        <v>1290</v>
      </c>
      <c r="D418" t="s">
        <v>194</v>
      </c>
      <c r="E418" t="s">
        <v>1694</v>
      </c>
      <c r="F418" t="s">
        <v>661</v>
      </c>
      <c r="G418" t="s">
        <v>352</v>
      </c>
      <c r="H418" t="s">
        <v>352</v>
      </c>
      <c r="I418" t="s">
        <v>352</v>
      </c>
      <c r="K418" t="s">
        <v>340</v>
      </c>
      <c r="L418" s="145">
        <v>45604.427569444444</v>
      </c>
      <c r="M418" t="s">
        <v>1321</v>
      </c>
    </row>
    <row r="419" spans="1:13">
      <c r="A419">
        <v>1324331</v>
      </c>
      <c r="B419">
        <v>904020104</v>
      </c>
      <c r="C419" t="s">
        <v>1292</v>
      </c>
      <c r="D419" t="s">
        <v>194</v>
      </c>
      <c r="E419" t="s">
        <v>1694</v>
      </c>
      <c r="F419" t="s">
        <v>661</v>
      </c>
      <c r="G419" t="s">
        <v>352</v>
      </c>
      <c r="H419" t="s">
        <v>352</v>
      </c>
      <c r="I419" t="s">
        <v>352</v>
      </c>
      <c r="K419" t="s">
        <v>340</v>
      </c>
      <c r="L419" s="145">
        <v>45604.427569444444</v>
      </c>
      <c r="M419" t="s">
        <v>1321</v>
      </c>
    </row>
    <row r="420" spans="1:13">
      <c r="A420">
        <v>1324333</v>
      </c>
      <c r="B420">
        <v>904030101</v>
      </c>
      <c r="C420" t="s">
        <v>1293</v>
      </c>
      <c r="D420" t="s">
        <v>195</v>
      </c>
      <c r="E420" t="s">
        <v>1694</v>
      </c>
      <c r="F420" t="s">
        <v>661</v>
      </c>
      <c r="G420" t="s">
        <v>2139</v>
      </c>
      <c r="H420" t="s">
        <v>2140</v>
      </c>
      <c r="I420" t="s">
        <v>2141</v>
      </c>
      <c r="K420" t="s">
        <v>340</v>
      </c>
      <c r="L420" s="145">
        <v>45604.427569444444</v>
      </c>
      <c r="M420" t="s">
        <v>1321</v>
      </c>
    </row>
    <row r="421" spans="1:13">
      <c r="A421">
        <v>1324335</v>
      </c>
      <c r="B421">
        <v>904030102</v>
      </c>
      <c r="C421" t="s">
        <v>1294</v>
      </c>
      <c r="D421" t="s">
        <v>195</v>
      </c>
      <c r="E421" t="s">
        <v>1694</v>
      </c>
      <c r="F421" t="s">
        <v>661</v>
      </c>
      <c r="G421" t="s">
        <v>352</v>
      </c>
      <c r="H421" t="s">
        <v>1547</v>
      </c>
      <c r="I421" t="s">
        <v>1547</v>
      </c>
      <c r="K421" t="s">
        <v>340</v>
      </c>
      <c r="L421" s="145">
        <v>45604.427569444444</v>
      </c>
      <c r="M421" t="s">
        <v>1321</v>
      </c>
    </row>
    <row r="422" spans="1:13">
      <c r="A422">
        <v>1324337</v>
      </c>
      <c r="B422">
        <v>904030103</v>
      </c>
      <c r="C422" t="s">
        <v>1295</v>
      </c>
      <c r="D422" t="s">
        <v>195</v>
      </c>
      <c r="E422" t="s">
        <v>1694</v>
      </c>
      <c r="F422" t="s">
        <v>661</v>
      </c>
      <c r="G422" t="s">
        <v>352</v>
      </c>
      <c r="H422" t="s">
        <v>352</v>
      </c>
      <c r="I422" t="s">
        <v>2142</v>
      </c>
      <c r="K422" t="s">
        <v>340</v>
      </c>
      <c r="L422" s="145">
        <v>45604.427569444444</v>
      </c>
      <c r="M422" t="s">
        <v>1321</v>
      </c>
    </row>
    <row r="423" spans="1:13">
      <c r="A423">
        <v>1324339</v>
      </c>
      <c r="B423">
        <v>904030104</v>
      </c>
      <c r="C423" t="s">
        <v>1296</v>
      </c>
      <c r="D423" t="s">
        <v>195</v>
      </c>
      <c r="E423" t="s">
        <v>1694</v>
      </c>
      <c r="F423" t="s">
        <v>661</v>
      </c>
      <c r="G423" t="s">
        <v>1579</v>
      </c>
      <c r="H423" t="s">
        <v>1986</v>
      </c>
      <c r="I423" t="s">
        <v>2143</v>
      </c>
      <c r="K423" t="s">
        <v>317</v>
      </c>
      <c r="L423" s="145">
        <v>45604.427569444444</v>
      </c>
      <c r="M423" t="s">
        <v>1321</v>
      </c>
    </row>
    <row r="424" spans="1:13">
      <c r="A424">
        <v>1324341</v>
      </c>
      <c r="B424">
        <v>904030105</v>
      </c>
      <c r="C424" t="s">
        <v>1297</v>
      </c>
      <c r="D424" t="s">
        <v>195</v>
      </c>
      <c r="E424" t="s">
        <v>1694</v>
      </c>
      <c r="F424" t="s">
        <v>661</v>
      </c>
      <c r="G424" t="s">
        <v>352</v>
      </c>
      <c r="H424" t="s">
        <v>352</v>
      </c>
      <c r="I424" t="s">
        <v>352</v>
      </c>
      <c r="K424" t="s">
        <v>340</v>
      </c>
      <c r="L424" s="145">
        <v>45604.427569444444</v>
      </c>
      <c r="M424" t="s">
        <v>1321</v>
      </c>
    </row>
    <row r="425" spans="1:13">
      <c r="A425">
        <v>1324343</v>
      </c>
      <c r="B425">
        <v>904040101</v>
      </c>
      <c r="C425" t="s">
        <v>1298</v>
      </c>
      <c r="D425" t="s">
        <v>196</v>
      </c>
      <c r="E425" t="s">
        <v>1694</v>
      </c>
      <c r="F425" t="s">
        <v>661</v>
      </c>
      <c r="G425" t="s">
        <v>352</v>
      </c>
      <c r="H425" t="s">
        <v>352</v>
      </c>
      <c r="I425" t="s">
        <v>1758</v>
      </c>
      <c r="K425" t="s">
        <v>340</v>
      </c>
      <c r="L425" s="145">
        <v>45604.427569444444</v>
      </c>
      <c r="M425" t="s">
        <v>1321</v>
      </c>
    </row>
    <row r="426" spans="1:13">
      <c r="A426">
        <v>1324345</v>
      </c>
      <c r="B426">
        <v>904040102</v>
      </c>
      <c r="C426" t="s">
        <v>1299</v>
      </c>
      <c r="D426" t="s">
        <v>196</v>
      </c>
      <c r="E426" t="s">
        <v>1694</v>
      </c>
      <c r="F426" t="s">
        <v>661</v>
      </c>
      <c r="G426" t="s">
        <v>2144</v>
      </c>
      <c r="H426" t="s">
        <v>2145</v>
      </c>
      <c r="I426" t="s">
        <v>2144</v>
      </c>
      <c r="K426" t="s">
        <v>340</v>
      </c>
      <c r="L426" s="145">
        <v>45604.427569444444</v>
      </c>
      <c r="M426" t="s">
        <v>1321</v>
      </c>
    </row>
    <row r="427" spans="1:13">
      <c r="A427">
        <v>1324347</v>
      </c>
      <c r="B427">
        <v>904040103</v>
      </c>
      <c r="C427" t="s">
        <v>1301</v>
      </c>
      <c r="D427" t="s">
        <v>196</v>
      </c>
      <c r="E427" t="s">
        <v>1694</v>
      </c>
      <c r="F427" t="s">
        <v>661</v>
      </c>
      <c r="G427" t="s">
        <v>352</v>
      </c>
      <c r="H427" t="s">
        <v>352</v>
      </c>
      <c r="I427" t="s">
        <v>352</v>
      </c>
      <c r="K427" t="s">
        <v>340</v>
      </c>
      <c r="L427" s="145">
        <v>45604.427569444444</v>
      </c>
      <c r="M427" t="s">
        <v>1321</v>
      </c>
    </row>
    <row r="428" spans="1:13">
      <c r="A428">
        <v>1324349</v>
      </c>
      <c r="B428">
        <v>904040104</v>
      </c>
      <c r="C428" t="s">
        <v>1303</v>
      </c>
      <c r="D428" t="s">
        <v>196</v>
      </c>
      <c r="E428" t="s">
        <v>1694</v>
      </c>
      <c r="F428" t="s">
        <v>661</v>
      </c>
      <c r="G428" t="s">
        <v>352</v>
      </c>
      <c r="H428" t="s">
        <v>352</v>
      </c>
      <c r="I428" t="s">
        <v>352</v>
      </c>
      <c r="K428" t="s">
        <v>340</v>
      </c>
      <c r="L428" s="145">
        <v>45604.427569444444</v>
      </c>
      <c r="M428" t="s">
        <v>1321</v>
      </c>
    </row>
    <row r="429" spans="1:13">
      <c r="A429">
        <v>1324351</v>
      </c>
      <c r="B429">
        <v>904040105</v>
      </c>
      <c r="C429" t="s">
        <v>1305</v>
      </c>
      <c r="D429" t="s">
        <v>196</v>
      </c>
      <c r="E429" t="s">
        <v>1694</v>
      </c>
      <c r="F429" t="s">
        <v>661</v>
      </c>
      <c r="G429" t="s">
        <v>352</v>
      </c>
      <c r="H429" t="s">
        <v>352</v>
      </c>
      <c r="I429" t="s">
        <v>352</v>
      </c>
      <c r="K429" t="s">
        <v>340</v>
      </c>
      <c r="L429" s="145">
        <v>45604.427569444444</v>
      </c>
      <c r="M429" t="s">
        <v>1321</v>
      </c>
    </row>
    <row r="430" spans="1:13">
      <c r="A430">
        <v>1324353</v>
      </c>
      <c r="B430">
        <v>904040106</v>
      </c>
      <c r="C430" t="s">
        <v>1306</v>
      </c>
      <c r="D430" t="s">
        <v>196</v>
      </c>
      <c r="E430" t="s">
        <v>1694</v>
      </c>
      <c r="F430" t="s">
        <v>661</v>
      </c>
      <c r="G430" t="s">
        <v>2146</v>
      </c>
      <c r="H430" t="s">
        <v>2146</v>
      </c>
      <c r="I430" t="s">
        <v>2146</v>
      </c>
      <c r="K430" t="s">
        <v>317</v>
      </c>
      <c r="L430" s="145">
        <v>45604.427569444444</v>
      </c>
      <c r="M430" t="s">
        <v>1321</v>
      </c>
    </row>
    <row r="431" spans="1:13">
      <c r="A431">
        <v>1324355</v>
      </c>
      <c r="B431">
        <v>904040107</v>
      </c>
      <c r="C431" t="s">
        <v>1307</v>
      </c>
      <c r="D431" t="s">
        <v>196</v>
      </c>
      <c r="E431" t="s">
        <v>1694</v>
      </c>
      <c r="F431" t="s">
        <v>661</v>
      </c>
      <c r="G431" t="s">
        <v>352</v>
      </c>
      <c r="H431" t="s">
        <v>352</v>
      </c>
      <c r="I431" t="s">
        <v>352</v>
      </c>
      <c r="K431" t="s">
        <v>340</v>
      </c>
      <c r="L431" s="145">
        <v>45604.427569444444</v>
      </c>
      <c r="M431" t="s">
        <v>1321</v>
      </c>
    </row>
    <row r="432" spans="1:13">
      <c r="A432">
        <v>1324357</v>
      </c>
      <c r="B432">
        <v>904040108</v>
      </c>
      <c r="C432" t="s">
        <v>1308</v>
      </c>
      <c r="D432" t="s">
        <v>196</v>
      </c>
      <c r="E432" t="s">
        <v>1694</v>
      </c>
      <c r="F432" t="s">
        <v>661</v>
      </c>
      <c r="G432" t="s">
        <v>352</v>
      </c>
      <c r="H432" t="s">
        <v>352</v>
      </c>
      <c r="I432" t="s">
        <v>2147</v>
      </c>
      <c r="K432" t="s">
        <v>340</v>
      </c>
      <c r="L432" s="145">
        <v>45604.427569444444</v>
      </c>
      <c r="M432" t="s">
        <v>1321</v>
      </c>
    </row>
    <row r="433" spans="1:13">
      <c r="A433">
        <v>1324359</v>
      </c>
      <c r="B433">
        <v>904040109</v>
      </c>
      <c r="C433" t="s">
        <v>1309</v>
      </c>
      <c r="D433" t="s">
        <v>196</v>
      </c>
      <c r="E433" t="s">
        <v>1694</v>
      </c>
      <c r="F433" t="s">
        <v>661</v>
      </c>
      <c r="G433" t="s">
        <v>352</v>
      </c>
      <c r="H433" t="s">
        <v>352</v>
      </c>
      <c r="I433" t="s">
        <v>352</v>
      </c>
      <c r="K433" t="s">
        <v>340</v>
      </c>
      <c r="L433" s="145">
        <v>45604.427569444444</v>
      </c>
      <c r="M433" t="s">
        <v>1321</v>
      </c>
    </row>
    <row r="434" spans="1:13">
      <c r="A434">
        <v>1324361</v>
      </c>
      <c r="B434">
        <v>904040110</v>
      </c>
      <c r="C434" t="s">
        <v>1310</v>
      </c>
      <c r="D434" t="s">
        <v>196</v>
      </c>
      <c r="E434" t="s">
        <v>1694</v>
      </c>
      <c r="F434" t="s">
        <v>661</v>
      </c>
      <c r="G434" t="s">
        <v>1445</v>
      </c>
      <c r="H434" t="s">
        <v>1445</v>
      </c>
      <c r="I434" t="s">
        <v>1445</v>
      </c>
      <c r="K434" t="s">
        <v>340</v>
      </c>
      <c r="L434" s="145">
        <v>45604.427569444444</v>
      </c>
      <c r="M434" t="s">
        <v>1321</v>
      </c>
    </row>
    <row r="435" spans="1:13">
      <c r="A435">
        <v>1324363</v>
      </c>
      <c r="B435">
        <v>904040111</v>
      </c>
      <c r="C435" t="s">
        <v>1312</v>
      </c>
      <c r="D435" t="s">
        <v>196</v>
      </c>
      <c r="E435" t="s">
        <v>1694</v>
      </c>
      <c r="F435" t="s">
        <v>661</v>
      </c>
      <c r="G435" t="s">
        <v>352</v>
      </c>
      <c r="H435" t="s">
        <v>352</v>
      </c>
      <c r="I435" t="s">
        <v>352</v>
      </c>
      <c r="K435" t="s">
        <v>340</v>
      </c>
      <c r="L435" s="145">
        <v>45604.427569444444</v>
      </c>
      <c r="M435" t="s">
        <v>1321</v>
      </c>
    </row>
    <row r="436" spans="1:13">
      <c r="A436">
        <v>1324365</v>
      </c>
      <c r="B436">
        <v>904040112</v>
      </c>
      <c r="C436" t="s">
        <v>1314</v>
      </c>
      <c r="D436" t="s">
        <v>196</v>
      </c>
      <c r="E436" t="s">
        <v>1694</v>
      </c>
      <c r="F436" t="s">
        <v>661</v>
      </c>
      <c r="G436" t="s">
        <v>352</v>
      </c>
      <c r="H436" t="s">
        <v>352</v>
      </c>
      <c r="I436" t="s">
        <v>352</v>
      </c>
      <c r="K436" t="s">
        <v>340</v>
      </c>
      <c r="L436" s="145">
        <v>45604.427569444444</v>
      </c>
      <c r="M436" t="s">
        <v>1321</v>
      </c>
    </row>
    <row r="437" spans="1:13">
      <c r="A437">
        <v>1323601</v>
      </c>
      <c r="B437">
        <v>1001010101</v>
      </c>
      <c r="C437" t="s">
        <v>660</v>
      </c>
      <c r="D437" t="s">
        <v>80</v>
      </c>
      <c r="E437" t="s">
        <v>1694</v>
      </c>
      <c r="F437" t="s">
        <v>661</v>
      </c>
      <c r="G437" t="s">
        <v>352</v>
      </c>
      <c r="H437" t="s">
        <v>352</v>
      </c>
      <c r="I437" t="s">
        <v>352</v>
      </c>
      <c r="K437" t="s">
        <v>340</v>
      </c>
      <c r="L437" s="145">
        <v>45604.427569444444</v>
      </c>
      <c r="M437" t="s">
        <v>1321</v>
      </c>
    </row>
    <row r="438" spans="1:13">
      <c r="A438">
        <v>1323603</v>
      </c>
      <c r="B438">
        <v>1001010102</v>
      </c>
      <c r="C438" t="s">
        <v>663</v>
      </c>
      <c r="D438" t="s">
        <v>80</v>
      </c>
      <c r="E438" t="s">
        <v>1694</v>
      </c>
      <c r="F438" t="s">
        <v>661</v>
      </c>
      <c r="G438" t="s">
        <v>352</v>
      </c>
      <c r="H438" t="s">
        <v>352</v>
      </c>
      <c r="I438" t="s">
        <v>352</v>
      </c>
      <c r="K438" t="s">
        <v>340</v>
      </c>
      <c r="L438" s="145">
        <v>45604.427569444444</v>
      </c>
      <c r="M438" t="s">
        <v>1321</v>
      </c>
    </row>
    <row r="439" spans="1:13">
      <c r="A439">
        <v>1323605</v>
      </c>
      <c r="B439">
        <v>1001010103</v>
      </c>
      <c r="C439" t="s">
        <v>665</v>
      </c>
      <c r="D439" t="s">
        <v>80</v>
      </c>
      <c r="E439" t="s">
        <v>1694</v>
      </c>
      <c r="F439" t="s">
        <v>661</v>
      </c>
      <c r="G439" t="s">
        <v>352</v>
      </c>
      <c r="H439" t="s">
        <v>352</v>
      </c>
      <c r="I439" t="s">
        <v>352</v>
      </c>
      <c r="K439" t="s">
        <v>340</v>
      </c>
      <c r="L439" s="145">
        <v>45604.427569444444</v>
      </c>
      <c r="M439" t="s">
        <v>1321</v>
      </c>
    </row>
    <row r="440" spans="1:13">
      <c r="A440">
        <v>1323607</v>
      </c>
      <c r="B440">
        <v>1001020101</v>
      </c>
      <c r="C440" t="s">
        <v>667</v>
      </c>
      <c r="D440" t="s">
        <v>82</v>
      </c>
      <c r="E440" t="s">
        <v>1694</v>
      </c>
      <c r="F440" t="s">
        <v>661</v>
      </c>
      <c r="G440" t="s">
        <v>352</v>
      </c>
      <c r="H440" t="s">
        <v>352</v>
      </c>
      <c r="I440" t="s">
        <v>352</v>
      </c>
      <c r="K440" t="s">
        <v>340</v>
      </c>
      <c r="L440" s="145">
        <v>45604.427569444444</v>
      </c>
      <c r="M440" t="s">
        <v>1321</v>
      </c>
    </row>
    <row r="441" spans="1:13">
      <c r="A441">
        <v>1323609</v>
      </c>
      <c r="B441">
        <v>1001020102</v>
      </c>
      <c r="C441" t="s">
        <v>669</v>
      </c>
      <c r="D441" t="s">
        <v>82</v>
      </c>
      <c r="E441" t="s">
        <v>1694</v>
      </c>
      <c r="F441" t="s">
        <v>661</v>
      </c>
      <c r="G441" t="s">
        <v>352</v>
      </c>
      <c r="H441" t="s">
        <v>352</v>
      </c>
      <c r="I441" t="s">
        <v>352</v>
      </c>
      <c r="K441" t="s">
        <v>340</v>
      </c>
      <c r="L441" s="145">
        <v>45604.427569444444</v>
      </c>
      <c r="M441" t="s">
        <v>1321</v>
      </c>
    </row>
    <row r="442" spans="1:13">
      <c r="A442">
        <v>1323611</v>
      </c>
      <c r="B442">
        <v>1001030101</v>
      </c>
      <c r="C442" t="s">
        <v>673</v>
      </c>
      <c r="D442" t="s">
        <v>83</v>
      </c>
      <c r="E442" t="s">
        <v>1694</v>
      </c>
      <c r="F442" t="s">
        <v>661</v>
      </c>
      <c r="G442" t="s">
        <v>352</v>
      </c>
      <c r="H442" t="s">
        <v>352</v>
      </c>
      <c r="I442" t="s">
        <v>352</v>
      </c>
      <c r="K442" t="s">
        <v>340</v>
      </c>
      <c r="L442" s="145">
        <v>45604.427569444444</v>
      </c>
      <c r="M442" t="s">
        <v>1321</v>
      </c>
    </row>
    <row r="443" spans="1:13">
      <c r="A443">
        <v>1323613</v>
      </c>
      <c r="B443">
        <v>1001030102</v>
      </c>
      <c r="C443" t="s">
        <v>674</v>
      </c>
      <c r="D443" t="s">
        <v>83</v>
      </c>
      <c r="E443" t="s">
        <v>1694</v>
      </c>
      <c r="F443" t="s">
        <v>661</v>
      </c>
      <c r="G443" t="s">
        <v>352</v>
      </c>
      <c r="H443" t="s">
        <v>352</v>
      </c>
      <c r="I443" t="s">
        <v>352</v>
      </c>
      <c r="K443" t="s">
        <v>340</v>
      </c>
      <c r="L443" s="145">
        <v>45604.427569444444</v>
      </c>
      <c r="M443" t="s">
        <v>1321</v>
      </c>
    </row>
    <row r="444" spans="1:13">
      <c r="A444">
        <v>1323615</v>
      </c>
      <c r="B444">
        <v>1101010101</v>
      </c>
      <c r="C444" t="s">
        <v>676</v>
      </c>
      <c r="D444" t="s">
        <v>84</v>
      </c>
      <c r="E444" t="s">
        <v>1694</v>
      </c>
      <c r="F444" t="s">
        <v>661</v>
      </c>
      <c r="G444" t="s">
        <v>352</v>
      </c>
      <c r="H444" t="s">
        <v>352</v>
      </c>
      <c r="I444" t="s">
        <v>352</v>
      </c>
      <c r="K444" t="s">
        <v>340</v>
      </c>
      <c r="L444" s="145">
        <v>45604.427569444444</v>
      </c>
      <c r="M444" t="s">
        <v>1321</v>
      </c>
    </row>
    <row r="445" spans="1:13">
      <c r="A445">
        <v>1323617</v>
      </c>
      <c r="B445">
        <v>1101010102</v>
      </c>
      <c r="C445" t="s">
        <v>677</v>
      </c>
      <c r="D445" t="s">
        <v>84</v>
      </c>
      <c r="E445" t="s">
        <v>1694</v>
      </c>
      <c r="F445" t="s">
        <v>661</v>
      </c>
      <c r="G445" t="s">
        <v>352</v>
      </c>
      <c r="H445" t="s">
        <v>352</v>
      </c>
      <c r="I445" t="s">
        <v>1868</v>
      </c>
      <c r="K445" t="s">
        <v>340</v>
      </c>
      <c r="L445" s="145">
        <v>45604.427569444444</v>
      </c>
      <c r="M445" t="s">
        <v>1321</v>
      </c>
    </row>
    <row r="446" spans="1:13">
      <c r="A446">
        <v>1323619</v>
      </c>
      <c r="B446">
        <v>1101010103</v>
      </c>
      <c r="C446" t="s">
        <v>678</v>
      </c>
      <c r="D446" t="s">
        <v>84</v>
      </c>
      <c r="E446" t="s">
        <v>1694</v>
      </c>
      <c r="F446" t="s">
        <v>661</v>
      </c>
      <c r="G446" t="s">
        <v>352</v>
      </c>
      <c r="H446" t="s">
        <v>352</v>
      </c>
      <c r="I446" t="s">
        <v>352</v>
      </c>
      <c r="K446" t="s">
        <v>340</v>
      </c>
      <c r="L446" s="145">
        <v>45604.427569444444</v>
      </c>
      <c r="M446" t="s">
        <v>1321</v>
      </c>
    </row>
    <row r="447" spans="1:13">
      <c r="A447">
        <v>1323621</v>
      </c>
      <c r="B447">
        <v>1101010104</v>
      </c>
      <c r="C447" t="s">
        <v>679</v>
      </c>
      <c r="D447" t="s">
        <v>84</v>
      </c>
      <c r="E447" t="s">
        <v>1694</v>
      </c>
      <c r="F447" t="s">
        <v>661</v>
      </c>
      <c r="G447" t="s">
        <v>352</v>
      </c>
      <c r="H447" t="s">
        <v>352</v>
      </c>
      <c r="I447" t="s">
        <v>352</v>
      </c>
      <c r="K447" t="s">
        <v>340</v>
      </c>
      <c r="L447" s="145">
        <v>45604.427569444444</v>
      </c>
      <c r="M447" t="s">
        <v>1321</v>
      </c>
    </row>
    <row r="448" spans="1:13">
      <c r="A448">
        <v>1323623</v>
      </c>
      <c r="B448">
        <v>1101010105</v>
      </c>
      <c r="C448" t="s">
        <v>681</v>
      </c>
      <c r="D448" t="s">
        <v>84</v>
      </c>
      <c r="E448" t="s">
        <v>1694</v>
      </c>
      <c r="F448" t="s">
        <v>661</v>
      </c>
      <c r="G448" t="s">
        <v>352</v>
      </c>
      <c r="H448" t="s">
        <v>352</v>
      </c>
      <c r="I448" t="s">
        <v>1869</v>
      </c>
      <c r="K448" t="s">
        <v>340</v>
      </c>
      <c r="L448" s="145">
        <v>45604.427569444444</v>
      </c>
      <c r="M448" t="s">
        <v>1321</v>
      </c>
    </row>
    <row r="449" spans="1:13">
      <c r="A449">
        <v>1323625</v>
      </c>
      <c r="B449">
        <v>1101010106</v>
      </c>
      <c r="C449" t="s">
        <v>682</v>
      </c>
      <c r="D449" t="s">
        <v>84</v>
      </c>
      <c r="E449" t="s">
        <v>1694</v>
      </c>
      <c r="F449" t="s">
        <v>661</v>
      </c>
      <c r="G449" t="s">
        <v>352</v>
      </c>
      <c r="H449" t="s">
        <v>1870</v>
      </c>
      <c r="I449" t="s">
        <v>1870</v>
      </c>
      <c r="K449" t="s">
        <v>340</v>
      </c>
      <c r="L449" s="145">
        <v>45604.427569444444</v>
      </c>
      <c r="M449" t="s">
        <v>1321</v>
      </c>
    </row>
    <row r="450" spans="1:13">
      <c r="A450">
        <v>1323627</v>
      </c>
      <c r="B450">
        <v>1101010107</v>
      </c>
      <c r="C450" t="s">
        <v>684</v>
      </c>
      <c r="D450" t="s">
        <v>84</v>
      </c>
      <c r="E450" t="s">
        <v>1694</v>
      </c>
      <c r="F450" t="s">
        <v>661</v>
      </c>
      <c r="G450" t="s">
        <v>352</v>
      </c>
      <c r="H450" t="s">
        <v>352</v>
      </c>
      <c r="I450" t="s">
        <v>352</v>
      </c>
      <c r="K450" t="s">
        <v>340</v>
      </c>
      <c r="L450" s="145">
        <v>45604.427569444444</v>
      </c>
      <c r="M450" t="s">
        <v>1321</v>
      </c>
    </row>
    <row r="451" spans="1:13">
      <c r="A451">
        <v>1323629</v>
      </c>
      <c r="B451">
        <v>1102010101</v>
      </c>
      <c r="C451" t="s">
        <v>685</v>
      </c>
      <c r="D451" t="s">
        <v>85</v>
      </c>
      <c r="E451" t="s">
        <v>1694</v>
      </c>
      <c r="F451" t="s">
        <v>661</v>
      </c>
      <c r="G451" t="s">
        <v>352</v>
      </c>
      <c r="H451" t="s">
        <v>352</v>
      </c>
      <c r="I451" t="s">
        <v>352</v>
      </c>
      <c r="K451" t="s">
        <v>340</v>
      </c>
      <c r="L451" s="145">
        <v>45604.427569444444</v>
      </c>
      <c r="M451" t="s">
        <v>1321</v>
      </c>
    </row>
    <row r="452" spans="1:13">
      <c r="A452">
        <v>1323631</v>
      </c>
      <c r="B452">
        <v>1102010102</v>
      </c>
      <c r="C452" t="s">
        <v>686</v>
      </c>
      <c r="D452" t="s">
        <v>85</v>
      </c>
      <c r="E452" t="s">
        <v>1694</v>
      </c>
      <c r="F452" t="s">
        <v>661</v>
      </c>
      <c r="G452" t="s">
        <v>1871</v>
      </c>
      <c r="H452" t="s">
        <v>1871</v>
      </c>
      <c r="I452" t="s">
        <v>1872</v>
      </c>
      <c r="K452" t="s">
        <v>340</v>
      </c>
      <c r="L452" s="145">
        <v>45604.427569444444</v>
      </c>
      <c r="M452" t="s">
        <v>1321</v>
      </c>
    </row>
    <row r="453" spans="1:13">
      <c r="A453">
        <v>1323633</v>
      </c>
      <c r="B453">
        <v>1102010103</v>
      </c>
      <c r="C453" t="s">
        <v>688</v>
      </c>
      <c r="D453" t="s">
        <v>85</v>
      </c>
      <c r="E453" t="s">
        <v>1694</v>
      </c>
      <c r="F453" t="s">
        <v>661</v>
      </c>
      <c r="G453" t="s">
        <v>352</v>
      </c>
      <c r="H453" t="s">
        <v>1352</v>
      </c>
      <c r="I453" t="s">
        <v>1873</v>
      </c>
      <c r="K453" t="s">
        <v>340</v>
      </c>
      <c r="L453" s="145">
        <v>45604.427569444444</v>
      </c>
      <c r="M453" t="s">
        <v>1321</v>
      </c>
    </row>
    <row r="454" spans="1:13">
      <c r="A454">
        <v>1323635</v>
      </c>
      <c r="B454">
        <v>1201010101</v>
      </c>
      <c r="C454" t="s">
        <v>690</v>
      </c>
      <c r="D454" t="s">
        <v>86</v>
      </c>
      <c r="E454" t="s">
        <v>1694</v>
      </c>
      <c r="F454" t="s">
        <v>661</v>
      </c>
      <c r="G454" t="s">
        <v>352</v>
      </c>
      <c r="H454" t="s">
        <v>1874</v>
      </c>
      <c r="I454" t="s">
        <v>434</v>
      </c>
      <c r="K454" t="s">
        <v>340</v>
      </c>
      <c r="L454" s="145">
        <v>45604.427569444444</v>
      </c>
      <c r="M454" t="s">
        <v>1321</v>
      </c>
    </row>
    <row r="455" spans="1:13">
      <c r="A455">
        <v>1323637</v>
      </c>
      <c r="B455">
        <v>1201010102</v>
      </c>
      <c r="C455" t="s">
        <v>693</v>
      </c>
      <c r="D455" t="s">
        <v>86</v>
      </c>
      <c r="E455" t="s">
        <v>1694</v>
      </c>
      <c r="F455" t="s">
        <v>661</v>
      </c>
      <c r="G455" t="s">
        <v>352</v>
      </c>
      <c r="H455" t="s">
        <v>352</v>
      </c>
      <c r="I455" t="s">
        <v>352</v>
      </c>
      <c r="K455" t="s">
        <v>340</v>
      </c>
      <c r="L455" s="145">
        <v>45604.427569444444</v>
      </c>
      <c r="M455" t="s">
        <v>1321</v>
      </c>
    </row>
    <row r="456" spans="1:13">
      <c r="A456">
        <v>1323639</v>
      </c>
      <c r="B456">
        <v>1201030101</v>
      </c>
      <c r="C456" t="s">
        <v>694</v>
      </c>
      <c r="D456" t="s">
        <v>88</v>
      </c>
      <c r="E456" t="s">
        <v>1694</v>
      </c>
      <c r="F456" t="s">
        <v>661</v>
      </c>
      <c r="G456" t="s">
        <v>352</v>
      </c>
      <c r="H456" t="s">
        <v>352</v>
      </c>
      <c r="I456" t="s">
        <v>787</v>
      </c>
      <c r="K456" t="s">
        <v>340</v>
      </c>
      <c r="L456" s="145">
        <v>45604.427569444444</v>
      </c>
      <c r="M456" t="s">
        <v>1321</v>
      </c>
    </row>
    <row r="457" spans="1:13">
      <c r="A457">
        <v>1323641</v>
      </c>
      <c r="B457">
        <v>1201030102</v>
      </c>
      <c r="C457" t="s">
        <v>696</v>
      </c>
      <c r="D457" t="s">
        <v>88</v>
      </c>
      <c r="E457" t="s">
        <v>1694</v>
      </c>
      <c r="F457" t="s">
        <v>661</v>
      </c>
      <c r="G457" s="335" t="s">
        <v>1875</v>
      </c>
      <c r="H457" t="s">
        <v>1875</v>
      </c>
      <c r="I457" t="s">
        <v>352</v>
      </c>
      <c r="K457" t="s">
        <v>317</v>
      </c>
      <c r="L457" s="145">
        <v>45604.427569444444</v>
      </c>
      <c r="M457" t="s">
        <v>1321</v>
      </c>
    </row>
    <row r="458" spans="1:13">
      <c r="A458">
        <v>1323643</v>
      </c>
      <c r="B458">
        <v>1201030103</v>
      </c>
      <c r="C458" t="s">
        <v>698</v>
      </c>
      <c r="D458" t="s">
        <v>88</v>
      </c>
      <c r="E458" t="s">
        <v>1694</v>
      </c>
      <c r="F458" t="s">
        <v>661</v>
      </c>
      <c r="G458" t="s">
        <v>1876</v>
      </c>
      <c r="H458" t="s">
        <v>1876</v>
      </c>
      <c r="I458" t="s">
        <v>1877</v>
      </c>
      <c r="K458" t="s">
        <v>340</v>
      </c>
      <c r="L458" s="145">
        <v>45604.427569444444</v>
      </c>
      <c r="M458" t="s">
        <v>1321</v>
      </c>
    </row>
    <row r="459" spans="1:13">
      <c r="A459">
        <v>1323645</v>
      </c>
      <c r="B459">
        <v>1201030104</v>
      </c>
      <c r="C459" t="s">
        <v>699</v>
      </c>
      <c r="D459" t="s">
        <v>88</v>
      </c>
      <c r="E459" t="s">
        <v>1694</v>
      </c>
      <c r="F459" t="s">
        <v>661</v>
      </c>
      <c r="G459" t="s">
        <v>1311</v>
      </c>
      <c r="H459" t="s">
        <v>1878</v>
      </c>
      <c r="I459" t="s">
        <v>1878</v>
      </c>
      <c r="K459" t="s">
        <v>340</v>
      </c>
      <c r="L459" s="145">
        <v>45604.427569444444</v>
      </c>
      <c r="M459" t="s">
        <v>1321</v>
      </c>
    </row>
    <row r="460" spans="1:13">
      <c r="A460">
        <v>1323647</v>
      </c>
      <c r="B460">
        <v>1201030105</v>
      </c>
      <c r="C460" t="s">
        <v>701</v>
      </c>
      <c r="D460" t="s">
        <v>88</v>
      </c>
      <c r="E460" t="s">
        <v>1694</v>
      </c>
      <c r="F460" t="s">
        <v>661</v>
      </c>
      <c r="G460" t="s">
        <v>352</v>
      </c>
      <c r="H460" t="s">
        <v>352</v>
      </c>
      <c r="I460" t="s">
        <v>352</v>
      </c>
      <c r="K460" t="s">
        <v>340</v>
      </c>
      <c r="L460" s="145">
        <v>45604.427569444444</v>
      </c>
      <c r="M460" t="s">
        <v>1321</v>
      </c>
    </row>
    <row r="461" spans="1:13">
      <c r="A461">
        <v>1323649</v>
      </c>
      <c r="B461">
        <v>1201030106</v>
      </c>
      <c r="C461" t="s">
        <v>703</v>
      </c>
      <c r="D461" t="s">
        <v>88</v>
      </c>
      <c r="E461" t="s">
        <v>1694</v>
      </c>
      <c r="F461" t="s">
        <v>661</v>
      </c>
      <c r="G461" t="s">
        <v>352</v>
      </c>
      <c r="H461" t="s">
        <v>352</v>
      </c>
      <c r="I461" t="s">
        <v>352</v>
      </c>
      <c r="K461" t="s">
        <v>340</v>
      </c>
      <c r="L461" s="145">
        <v>45604.427569444444</v>
      </c>
      <c r="M461" t="s">
        <v>1321</v>
      </c>
    </row>
    <row r="462" spans="1:13">
      <c r="A462">
        <v>1323651</v>
      </c>
      <c r="B462">
        <v>1201030107</v>
      </c>
      <c r="C462" t="s">
        <v>704</v>
      </c>
      <c r="D462" t="s">
        <v>88</v>
      </c>
      <c r="E462" t="s">
        <v>1694</v>
      </c>
      <c r="F462" t="s">
        <v>661</v>
      </c>
      <c r="G462" s="335" t="s">
        <v>1879</v>
      </c>
      <c r="H462" t="s">
        <v>1880</v>
      </c>
      <c r="I462" t="s">
        <v>1881</v>
      </c>
      <c r="K462" t="s">
        <v>317</v>
      </c>
      <c r="L462" s="145">
        <v>45604.427569444444</v>
      </c>
      <c r="M462" t="s">
        <v>1321</v>
      </c>
    </row>
    <row r="463" spans="1:13">
      <c r="A463">
        <v>1323653</v>
      </c>
      <c r="B463">
        <v>1201030108</v>
      </c>
      <c r="C463" t="s">
        <v>706</v>
      </c>
      <c r="D463" t="s">
        <v>88</v>
      </c>
      <c r="E463" t="s">
        <v>1694</v>
      </c>
      <c r="F463" t="s">
        <v>661</v>
      </c>
      <c r="G463" s="335" t="s">
        <v>1882</v>
      </c>
      <c r="H463" t="s">
        <v>352</v>
      </c>
      <c r="I463" t="s">
        <v>352</v>
      </c>
      <c r="K463" t="s">
        <v>317</v>
      </c>
      <c r="L463" s="145">
        <v>45604.427569444444</v>
      </c>
      <c r="M463" t="s">
        <v>1321</v>
      </c>
    </row>
    <row r="464" spans="1:13">
      <c r="A464">
        <v>1323655</v>
      </c>
      <c r="B464">
        <v>1201030109</v>
      </c>
      <c r="C464" t="s">
        <v>709</v>
      </c>
      <c r="D464" t="s">
        <v>88</v>
      </c>
      <c r="E464" t="s">
        <v>1694</v>
      </c>
      <c r="F464" t="s">
        <v>661</v>
      </c>
      <c r="G464" t="s">
        <v>1691</v>
      </c>
      <c r="H464" t="s">
        <v>1883</v>
      </c>
      <c r="I464" t="s">
        <v>352</v>
      </c>
      <c r="K464" t="s">
        <v>340</v>
      </c>
      <c r="L464" s="145">
        <v>45604.427569444444</v>
      </c>
      <c r="M464" t="s">
        <v>1321</v>
      </c>
    </row>
    <row r="465" spans="1:13">
      <c r="A465">
        <v>1323657</v>
      </c>
      <c r="B465">
        <v>1202010101</v>
      </c>
      <c r="C465" t="s">
        <v>711</v>
      </c>
      <c r="D465" t="s">
        <v>89</v>
      </c>
      <c r="E465" t="s">
        <v>1694</v>
      </c>
      <c r="F465" t="s">
        <v>661</v>
      </c>
      <c r="G465" s="335" t="s">
        <v>1884</v>
      </c>
      <c r="H465" t="s">
        <v>1885</v>
      </c>
      <c r="I465" t="s">
        <v>455</v>
      </c>
      <c r="K465" t="s">
        <v>317</v>
      </c>
      <c r="L465" s="145">
        <v>45604.427569444444</v>
      </c>
      <c r="M465" t="s">
        <v>1321</v>
      </c>
    </row>
    <row r="466" spans="1:13">
      <c r="A466">
        <v>1323659</v>
      </c>
      <c r="B466">
        <v>1202010102</v>
      </c>
      <c r="C466" t="s">
        <v>713</v>
      </c>
      <c r="D466" t="s">
        <v>89</v>
      </c>
      <c r="E466" t="s">
        <v>1694</v>
      </c>
      <c r="F466" t="s">
        <v>661</v>
      </c>
      <c r="G466" t="s">
        <v>352</v>
      </c>
      <c r="H466" t="s">
        <v>352</v>
      </c>
      <c r="I466" t="s">
        <v>352</v>
      </c>
      <c r="K466" t="s">
        <v>340</v>
      </c>
      <c r="L466" s="145">
        <v>45604.427569444444</v>
      </c>
      <c r="M466" t="s">
        <v>1321</v>
      </c>
    </row>
    <row r="467" spans="1:13">
      <c r="A467">
        <v>1323661</v>
      </c>
      <c r="B467">
        <v>1202010103</v>
      </c>
      <c r="C467" t="s">
        <v>714</v>
      </c>
      <c r="D467" t="s">
        <v>89</v>
      </c>
      <c r="E467" t="s">
        <v>1694</v>
      </c>
      <c r="F467" t="s">
        <v>661</v>
      </c>
      <c r="G467" t="s">
        <v>352</v>
      </c>
      <c r="H467" t="s">
        <v>352</v>
      </c>
      <c r="I467" t="s">
        <v>352</v>
      </c>
      <c r="K467" t="s">
        <v>340</v>
      </c>
      <c r="L467" s="145">
        <v>45604.427569444444</v>
      </c>
      <c r="M467" t="s">
        <v>1321</v>
      </c>
    </row>
    <row r="468" spans="1:13">
      <c r="A468">
        <v>1323663</v>
      </c>
      <c r="B468">
        <v>1202010104</v>
      </c>
      <c r="C468" t="s">
        <v>716</v>
      </c>
      <c r="D468" t="s">
        <v>89</v>
      </c>
      <c r="E468" t="s">
        <v>1694</v>
      </c>
      <c r="F468" t="s">
        <v>661</v>
      </c>
      <c r="G468" t="s">
        <v>1886</v>
      </c>
      <c r="H468" t="s">
        <v>1886</v>
      </c>
      <c r="I468" t="s">
        <v>1887</v>
      </c>
      <c r="K468" t="s">
        <v>340</v>
      </c>
      <c r="L468" s="145">
        <v>45604.427569444444</v>
      </c>
      <c r="M468" t="s">
        <v>1321</v>
      </c>
    </row>
    <row r="469" spans="1:13">
      <c r="A469">
        <v>1323665</v>
      </c>
      <c r="B469">
        <v>1202010105</v>
      </c>
      <c r="C469" t="s">
        <v>717</v>
      </c>
      <c r="D469" t="s">
        <v>89</v>
      </c>
      <c r="E469" t="s">
        <v>1694</v>
      </c>
      <c r="F469" t="s">
        <v>661</v>
      </c>
      <c r="G469" t="s">
        <v>1888</v>
      </c>
      <c r="H469" t="s">
        <v>352</v>
      </c>
      <c r="I469" t="s">
        <v>352</v>
      </c>
      <c r="K469" t="s">
        <v>317</v>
      </c>
      <c r="L469" s="145">
        <v>45604.427569444444</v>
      </c>
      <c r="M469" t="s">
        <v>1321</v>
      </c>
    </row>
    <row r="470" spans="1:13">
      <c r="A470">
        <v>1323667</v>
      </c>
      <c r="B470">
        <v>1202020101</v>
      </c>
      <c r="C470" t="s">
        <v>719</v>
      </c>
      <c r="D470" t="s">
        <v>91</v>
      </c>
      <c r="E470" t="s">
        <v>1694</v>
      </c>
      <c r="F470" t="s">
        <v>661</v>
      </c>
      <c r="G470" t="s">
        <v>1889</v>
      </c>
      <c r="H470" t="s">
        <v>1890</v>
      </c>
      <c r="I470" t="s">
        <v>1890</v>
      </c>
      <c r="K470" t="s">
        <v>340</v>
      </c>
      <c r="L470" s="145">
        <v>45604.427569444444</v>
      </c>
      <c r="M470" t="s">
        <v>1321</v>
      </c>
    </row>
    <row r="471" spans="1:13">
      <c r="A471">
        <v>1323669</v>
      </c>
      <c r="B471">
        <v>1202020102</v>
      </c>
      <c r="C471" t="s">
        <v>722</v>
      </c>
      <c r="D471" t="s">
        <v>91</v>
      </c>
      <c r="E471" t="s">
        <v>1694</v>
      </c>
      <c r="F471" t="s">
        <v>661</v>
      </c>
      <c r="G471" t="s">
        <v>352</v>
      </c>
      <c r="H471" t="s">
        <v>1618</v>
      </c>
      <c r="I471" t="s">
        <v>1891</v>
      </c>
      <c r="K471" t="s">
        <v>340</v>
      </c>
      <c r="L471" s="145">
        <v>45604.427569444444</v>
      </c>
      <c r="M471" t="s">
        <v>1321</v>
      </c>
    </row>
    <row r="472" spans="1:13">
      <c r="A472">
        <v>1323671</v>
      </c>
      <c r="B472">
        <v>1202020103</v>
      </c>
      <c r="C472" t="s">
        <v>725</v>
      </c>
      <c r="D472" t="s">
        <v>91</v>
      </c>
      <c r="E472" t="s">
        <v>1694</v>
      </c>
      <c r="F472" t="s">
        <v>661</v>
      </c>
      <c r="G472" t="s">
        <v>352</v>
      </c>
      <c r="H472" t="s">
        <v>352</v>
      </c>
      <c r="I472" t="s">
        <v>352</v>
      </c>
      <c r="K472" t="s">
        <v>340</v>
      </c>
      <c r="L472" s="145">
        <v>45604.427569444444</v>
      </c>
      <c r="M472" t="s">
        <v>1321</v>
      </c>
    </row>
    <row r="473" spans="1:13">
      <c r="A473">
        <v>1323673</v>
      </c>
      <c r="B473">
        <v>1202020104</v>
      </c>
      <c r="C473" t="s">
        <v>727</v>
      </c>
      <c r="D473" t="s">
        <v>91</v>
      </c>
      <c r="E473" t="s">
        <v>1694</v>
      </c>
      <c r="F473" t="s">
        <v>661</v>
      </c>
      <c r="G473" t="s">
        <v>352</v>
      </c>
      <c r="H473" t="s">
        <v>1892</v>
      </c>
      <c r="I473" t="s">
        <v>1892</v>
      </c>
      <c r="K473" t="s">
        <v>340</v>
      </c>
      <c r="L473" s="145">
        <v>45604.427569444444</v>
      </c>
      <c r="M473" t="s">
        <v>1321</v>
      </c>
    </row>
    <row r="474" spans="1:13">
      <c r="A474">
        <v>1323675</v>
      </c>
      <c r="B474">
        <v>1202020105</v>
      </c>
      <c r="C474" t="s">
        <v>730</v>
      </c>
      <c r="D474" t="s">
        <v>91</v>
      </c>
      <c r="E474" t="s">
        <v>1694</v>
      </c>
      <c r="F474" t="s">
        <v>661</v>
      </c>
      <c r="G474" t="s">
        <v>352</v>
      </c>
      <c r="H474" t="s">
        <v>352</v>
      </c>
      <c r="I474" t="s">
        <v>352</v>
      </c>
      <c r="K474" t="s">
        <v>340</v>
      </c>
      <c r="L474" s="145">
        <v>45604.427569444444</v>
      </c>
      <c r="M474" t="s">
        <v>1321</v>
      </c>
    </row>
    <row r="475" spans="1:13">
      <c r="A475">
        <v>1323677</v>
      </c>
      <c r="B475">
        <v>1202020106</v>
      </c>
      <c r="C475" t="s">
        <v>733</v>
      </c>
      <c r="D475" t="s">
        <v>91</v>
      </c>
      <c r="E475" t="s">
        <v>1694</v>
      </c>
      <c r="F475" t="s">
        <v>661</v>
      </c>
      <c r="G475" t="s">
        <v>352</v>
      </c>
      <c r="H475" t="s">
        <v>1893</v>
      </c>
      <c r="I475" t="s">
        <v>1893</v>
      </c>
      <c r="K475" t="s">
        <v>340</v>
      </c>
      <c r="L475" s="145">
        <v>45604.427569444444</v>
      </c>
      <c r="M475" t="s">
        <v>1321</v>
      </c>
    </row>
    <row r="476" spans="1:13">
      <c r="A476">
        <v>1323679</v>
      </c>
      <c r="B476">
        <v>1203010101</v>
      </c>
      <c r="C476" t="s">
        <v>735</v>
      </c>
      <c r="D476" t="s">
        <v>253</v>
      </c>
      <c r="E476" t="s">
        <v>1694</v>
      </c>
      <c r="F476" t="s">
        <v>661</v>
      </c>
      <c r="G476" t="s">
        <v>352</v>
      </c>
      <c r="H476" t="s">
        <v>1894</v>
      </c>
      <c r="I476" t="s">
        <v>1894</v>
      </c>
      <c r="K476" t="s">
        <v>340</v>
      </c>
      <c r="L476" s="145">
        <v>45604.427569444444</v>
      </c>
      <c r="M476" t="s">
        <v>1321</v>
      </c>
    </row>
    <row r="477" spans="1:13">
      <c r="A477">
        <v>1323681</v>
      </c>
      <c r="B477">
        <v>1203020101</v>
      </c>
      <c r="C477" t="s">
        <v>736</v>
      </c>
      <c r="D477" t="s">
        <v>94</v>
      </c>
      <c r="E477" t="s">
        <v>1694</v>
      </c>
      <c r="F477" t="s">
        <v>661</v>
      </c>
      <c r="G477" t="s">
        <v>352</v>
      </c>
      <c r="H477" t="s">
        <v>352</v>
      </c>
      <c r="I477" t="s">
        <v>352</v>
      </c>
      <c r="K477" t="s">
        <v>340</v>
      </c>
      <c r="L477" s="145">
        <v>45604.427569444444</v>
      </c>
      <c r="M477" t="s">
        <v>1321</v>
      </c>
    </row>
    <row r="478" spans="1:13">
      <c r="A478">
        <v>1323683</v>
      </c>
      <c r="B478">
        <v>1204010101</v>
      </c>
      <c r="C478" t="s">
        <v>737</v>
      </c>
      <c r="D478" t="s">
        <v>95</v>
      </c>
      <c r="E478" t="s">
        <v>1694</v>
      </c>
      <c r="F478" t="s">
        <v>661</v>
      </c>
      <c r="G478" t="s">
        <v>352</v>
      </c>
      <c r="H478" t="s">
        <v>352</v>
      </c>
      <c r="I478" t="s">
        <v>1569</v>
      </c>
      <c r="K478" t="s">
        <v>340</v>
      </c>
      <c r="L478" s="145">
        <v>45604.427569444444</v>
      </c>
      <c r="M478" t="s">
        <v>1321</v>
      </c>
    </row>
    <row r="479" spans="1:13">
      <c r="A479">
        <v>1323685</v>
      </c>
      <c r="B479">
        <v>1205010101</v>
      </c>
      <c r="C479" t="s">
        <v>738</v>
      </c>
      <c r="D479" t="s">
        <v>97</v>
      </c>
      <c r="E479" t="s">
        <v>1694</v>
      </c>
      <c r="F479" t="s">
        <v>661</v>
      </c>
      <c r="G479" s="335" t="s">
        <v>1081</v>
      </c>
      <c r="H479" t="s">
        <v>1081</v>
      </c>
      <c r="I479" t="s">
        <v>352</v>
      </c>
      <c r="K479" t="s">
        <v>317</v>
      </c>
      <c r="L479" s="145">
        <v>45604.427569444444</v>
      </c>
      <c r="M479" t="s">
        <v>1321</v>
      </c>
    </row>
    <row r="480" spans="1:13">
      <c r="A480">
        <v>1323687</v>
      </c>
      <c r="B480">
        <v>1205010102</v>
      </c>
      <c r="C480" t="s">
        <v>740</v>
      </c>
      <c r="D480" t="s">
        <v>97</v>
      </c>
      <c r="E480" t="s">
        <v>1694</v>
      </c>
      <c r="F480" t="s">
        <v>661</v>
      </c>
      <c r="G480" t="s">
        <v>352</v>
      </c>
      <c r="H480" t="s">
        <v>352</v>
      </c>
      <c r="I480" t="s">
        <v>352</v>
      </c>
      <c r="K480" t="s">
        <v>340</v>
      </c>
      <c r="L480" s="145">
        <v>45604.427569444444</v>
      </c>
      <c r="M480" t="s">
        <v>1321</v>
      </c>
    </row>
    <row r="481" spans="1:13">
      <c r="A481">
        <v>1323689</v>
      </c>
      <c r="B481">
        <v>1205010103</v>
      </c>
      <c r="C481" t="s">
        <v>741</v>
      </c>
      <c r="D481" t="s">
        <v>97</v>
      </c>
      <c r="E481" t="s">
        <v>1694</v>
      </c>
      <c r="F481" t="s">
        <v>661</v>
      </c>
      <c r="G481" t="s">
        <v>352</v>
      </c>
      <c r="H481" t="s">
        <v>1086</v>
      </c>
      <c r="I481" t="s">
        <v>1530</v>
      </c>
      <c r="K481" t="s">
        <v>340</v>
      </c>
      <c r="L481" s="145">
        <v>45604.427569444444</v>
      </c>
      <c r="M481" t="s">
        <v>1321</v>
      </c>
    </row>
  </sheetData>
  <autoFilter ref="A1:M481"/>
  <sortState ref="A2:M481">
    <sortCondition ref="B2:B48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K34"/>
  <sheetViews>
    <sheetView topLeftCell="D13" workbookViewId="0">
      <selection activeCell="K34" sqref="K34"/>
    </sheetView>
  </sheetViews>
  <sheetFormatPr baseColWidth="10" defaultRowHeight="15"/>
  <cols>
    <col min="7" max="7" width="15.5703125" customWidth="1"/>
    <col min="10" max="10" width="16.140625" customWidth="1"/>
  </cols>
  <sheetData>
    <row r="3" spans="5:10" ht="15.75" thickBot="1"/>
    <row r="4" spans="5:10" ht="17.25" thickTop="1" thickBot="1">
      <c r="E4" s="410"/>
      <c r="F4" s="411" t="s">
        <v>2161</v>
      </c>
      <c r="G4" s="411" t="s">
        <v>2162</v>
      </c>
      <c r="H4" s="412" t="s">
        <v>2163</v>
      </c>
      <c r="I4" s="411" t="s">
        <v>68</v>
      </c>
      <c r="J4" s="411" t="s">
        <v>71</v>
      </c>
    </row>
    <row r="5" spans="5:10" ht="16.5" thickTop="1" thickBot="1">
      <c r="E5" s="413" t="s">
        <v>54</v>
      </c>
      <c r="F5" s="414">
        <v>0.4</v>
      </c>
      <c r="G5" s="414">
        <v>0.2</v>
      </c>
      <c r="H5" s="414">
        <v>-0.3</v>
      </c>
      <c r="I5" s="415">
        <v>-0.8</v>
      </c>
      <c r="J5" s="415" t="s">
        <v>2164</v>
      </c>
    </row>
    <row r="6" spans="5:10" ht="16.5" thickTop="1" thickBot="1">
      <c r="E6" s="416" t="s">
        <v>2165</v>
      </c>
    </row>
    <row r="7" spans="5:10" ht="17.25" thickTop="1" thickBot="1">
      <c r="F7" s="411" t="s">
        <v>68</v>
      </c>
      <c r="G7" s="411" t="s">
        <v>70</v>
      </c>
      <c r="H7" s="412" t="s">
        <v>72</v>
      </c>
      <c r="I7" s="411" t="s">
        <v>69</v>
      </c>
      <c r="J7" s="411" t="s">
        <v>71</v>
      </c>
    </row>
    <row r="8" spans="5:10" ht="15.75" thickTop="1">
      <c r="F8">
        <v>-0.1</v>
      </c>
      <c r="G8">
        <v>0</v>
      </c>
      <c r="H8">
        <v>0.1</v>
      </c>
      <c r="I8">
        <v>0.7</v>
      </c>
      <c r="J8">
        <v>-0.1</v>
      </c>
    </row>
    <row r="31" spans="6:11" ht="15.75" thickBot="1"/>
    <row r="32" spans="6:11" ht="33" thickTop="1" thickBot="1">
      <c r="F32" s="417"/>
      <c r="G32" s="411" t="s">
        <v>2161</v>
      </c>
      <c r="H32" s="411" t="s">
        <v>2166</v>
      </c>
      <c r="I32" s="412" t="s">
        <v>2162</v>
      </c>
      <c r="J32" s="411" t="s">
        <v>69</v>
      </c>
      <c r="K32" s="411" t="s">
        <v>71</v>
      </c>
    </row>
    <row r="33" spans="6:11" ht="16.5" thickTop="1" thickBot="1">
      <c r="F33" s="413" t="s">
        <v>54</v>
      </c>
      <c r="G33" s="418">
        <v>1.6</v>
      </c>
      <c r="H33" s="418">
        <v>1.2</v>
      </c>
      <c r="I33" s="418">
        <v>0.7</v>
      </c>
      <c r="J33" s="419">
        <v>0.2</v>
      </c>
      <c r="K33" s="419">
        <v>0.1</v>
      </c>
    </row>
    <row r="34" spans="6:11" ht="15.75" thickTop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43"/>
  <sheetViews>
    <sheetView workbookViewId="0">
      <pane xSplit="4" ySplit="1" topLeftCell="BT101" activePane="bottomRight" state="frozen"/>
      <selection pane="topRight" activeCell="E1" sqref="E1"/>
      <selection pane="bottomLeft" activeCell="A2" sqref="A2"/>
      <selection pane="bottomRight" activeCell="A116" sqref="A116:XFD117"/>
    </sheetView>
  </sheetViews>
  <sheetFormatPr baseColWidth="10" defaultRowHeight="15"/>
  <cols>
    <col min="2" max="2" width="11.7109375" style="203" bestFit="1" customWidth="1"/>
    <col min="4" max="4" width="38.85546875" style="204" customWidth="1"/>
    <col min="5" max="5" width="15.42578125" style="203" customWidth="1"/>
    <col min="6" max="6" width="13.140625" customWidth="1"/>
    <col min="7" max="7" width="13" customWidth="1"/>
    <col min="8" max="8" width="16.7109375" customWidth="1"/>
    <col min="9" max="9" width="13.28515625" customWidth="1"/>
    <col min="10" max="10" width="12.7109375" bestFit="1" customWidth="1"/>
    <col min="11" max="11" width="10.85546875" customWidth="1"/>
    <col min="12" max="15" width="12.7109375" bestFit="1" customWidth="1"/>
    <col min="16" max="16" width="12.7109375" style="204" bestFit="1" customWidth="1"/>
    <col min="17" max="17" width="12.7109375" style="203" bestFit="1" customWidth="1"/>
    <col min="18" max="27" width="12.7109375" bestFit="1" customWidth="1"/>
    <col min="28" max="28" width="12.7109375" style="204" bestFit="1" customWidth="1"/>
    <col min="29" max="29" width="12.7109375" style="203" bestFit="1" customWidth="1"/>
    <col min="30" max="34" width="12.7109375" bestFit="1" customWidth="1"/>
    <col min="35" max="39" width="10.85546875" customWidth="1"/>
    <col min="40" max="40" width="10.85546875" style="204" customWidth="1"/>
    <col min="41" max="50" width="10.85546875" customWidth="1"/>
    <col min="51" max="51" width="12.5703125" customWidth="1"/>
    <col min="52" max="69" width="10.85546875" customWidth="1"/>
    <col min="70" max="70" width="18.140625" style="183" customWidth="1"/>
    <col min="71" max="71" width="12.85546875" style="184" customWidth="1"/>
    <col min="72" max="73" width="11.42578125" style="184"/>
    <col min="74" max="74" width="11.42578125" style="185"/>
    <col min="75" max="75" width="16.140625" style="184" customWidth="1"/>
    <col min="76" max="77" width="11.42578125" style="184"/>
    <col min="78" max="78" width="15" customWidth="1"/>
    <col min="79" max="79" width="15.140625" customWidth="1"/>
    <col min="80" max="80" width="13.85546875" customWidth="1"/>
    <col min="81" max="81" width="15.28515625" customWidth="1"/>
    <col min="82" max="82" width="15" customWidth="1"/>
  </cols>
  <sheetData>
    <row r="1" spans="1:85" s="224" customFormat="1" ht="16.5" thickBot="1">
      <c r="B1" s="445" t="s">
        <v>64</v>
      </c>
      <c r="C1" s="447" t="s">
        <v>199</v>
      </c>
      <c r="D1" s="455" t="s">
        <v>73</v>
      </c>
      <c r="E1" s="452">
        <v>2021</v>
      </c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4"/>
      <c r="Q1" s="452">
        <v>2022</v>
      </c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4"/>
      <c r="AC1" s="452">
        <v>2023</v>
      </c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4"/>
      <c r="AO1" s="452">
        <v>2024</v>
      </c>
      <c r="AP1" s="453"/>
      <c r="AQ1" s="453"/>
      <c r="AR1" s="453"/>
      <c r="AS1" s="453"/>
      <c r="AT1" s="453"/>
      <c r="AU1" s="453"/>
      <c r="AV1" s="453"/>
      <c r="AW1" s="453"/>
      <c r="AX1" s="453"/>
      <c r="AY1" s="453"/>
      <c r="AZ1" s="45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420"/>
      <c r="BP1" s="424"/>
      <c r="BQ1" s="334"/>
      <c r="BR1" s="225" t="s">
        <v>263</v>
      </c>
      <c r="BS1" s="225" t="s">
        <v>264</v>
      </c>
      <c r="BT1" s="449" t="s">
        <v>258</v>
      </c>
      <c r="BU1" s="450"/>
      <c r="BV1" s="451"/>
      <c r="BW1" s="442" t="s">
        <v>274</v>
      </c>
      <c r="BX1" s="443"/>
      <c r="BY1" s="444"/>
      <c r="BZ1" s="225" t="s">
        <v>263</v>
      </c>
      <c r="CA1" s="225" t="s">
        <v>264</v>
      </c>
      <c r="CB1" s="260" t="s">
        <v>258</v>
      </c>
      <c r="CC1" s="261"/>
      <c r="CD1" s="275"/>
    </row>
    <row r="2" spans="1:85" s="224" customFormat="1" ht="16.5" thickBot="1">
      <c r="A2" s="224" t="s">
        <v>2159</v>
      </c>
      <c r="B2" s="446"/>
      <c r="C2" s="448"/>
      <c r="D2" s="456"/>
      <c r="E2" s="228">
        <v>44197</v>
      </c>
      <c r="F2" s="229">
        <v>44228</v>
      </c>
      <c r="G2" s="229">
        <v>44256</v>
      </c>
      <c r="H2" s="229">
        <v>44287</v>
      </c>
      <c r="I2" s="229">
        <v>44317</v>
      </c>
      <c r="J2" s="229">
        <v>44348</v>
      </c>
      <c r="K2" s="229">
        <v>44378</v>
      </c>
      <c r="L2" s="229">
        <v>44409</v>
      </c>
      <c r="M2" s="229">
        <v>44440</v>
      </c>
      <c r="N2" s="229">
        <v>44470</v>
      </c>
      <c r="O2" s="229">
        <v>44501</v>
      </c>
      <c r="P2" s="230">
        <v>44531</v>
      </c>
      <c r="Q2" s="228">
        <v>44562</v>
      </c>
      <c r="R2" s="229">
        <v>44593</v>
      </c>
      <c r="S2" s="229">
        <v>44621</v>
      </c>
      <c r="T2" s="229">
        <v>44652</v>
      </c>
      <c r="U2" s="229">
        <v>44682</v>
      </c>
      <c r="V2" s="229">
        <v>44713</v>
      </c>
      <c r="W2" s="229">
        <v>44743</v>
      </c>
      <c r="X2" s="229">
        <v>44774</v>
      </c>
      <c r="Y2" s="229">
        <v>44805</v>
      </c>
      <c r="Z2" s="229">
        <v>44835</v>
      </c>
      <c r="AA2" s="229">
        <v>44866</v>
      </c>
      <c r="AB2" s="230">
        <v>44896</v>
      </c>
      <c r="AC2" s="228">
        <v>44927</v>
      </c>
      <c r="AD2" s="229">
        <v>44958</v>
      </c>
      <c r="AE2" s="229">
        <v>44986</v>
      </c>
      <c r="AF2" s="229">
        <v>45017</v>
      </c>
      <c r="AG2" s="229">
        <v>45047</v>
      </c>
      <c r="AH2" s="229">
        <v>45078</v>
      </c>
      <c r="AI2" s="229">
        <v>45108</v>
      </c>
      <c r="AJ2" s="229">
        <v>45139</v>
      </c>
      <c r="AK2" s="229">
        <v>45170</v>
      </c>
      <c r="AL2" s="229">
        <v>45200</v>
      </c>
      <c r="AM2" s="229">
        <v>45231</v>
      </c>
      <c r="AN2" s="230">
        <v>45261</v>
      </c>
      <c r="AO2" s="228">
        <v>45292</v>
      </c>
      <c r="AP2" s="229">
        <v>45323</v>
      </c>
      <c r="AQ2" s="229">
        <v>45352</v>
      </c>
      <c r="AR2" s="229">
        <v>45383</v>
      </c>
      <c r="AS2" s="229">
        <v>45413</v>
      </c>
      <c r="AT2" s="229">
        <v>45444</v>
      </c>
      <c r="AU2" s="229">
        <v>45474</v>
      </c>
      <c r="AV2" s="229">
        <v>45505</v>
      </c>
      <c r="AW2" s="229">
        <v>45536</v>
      </c>
      <c r="AX2" s="229">
        <v>45566</v>
      </c>
      <c r="AY2" s="229">
        <v>45597</v>
      </c>
      <c r="AZ2" s="229">
        <v>45627</v>
      </c>
      <c r="BA2" s="401">
        <v>45658</v>
      </c>
      <c r="BB2" s="402">
        <v>45689</v>
      </c>
      <c r="BC2" s="402">
        <v>45717</v>
      </c>
      <c r="BD2" s="402">
        <v>45748</v>
      </c>
      <c r="BE2" s="402">
        <v>45778</v>
      </c>
      <c r="BF2" s="402">
        <v>45809</v>
      </c>
      <c r="BG2" s="402">
        <v>45839</v>
      </c>
      <c r="BH2" s="402">
        <v>45870</v>
      </c>
      <c r="BI2" s="402">
        <v>45901</v>
      </c>
      <c r="BJ2" s="402">
        <v>45931</v>
      </c>
      <c r="BK2" s="402">
        <v>45962</v>
      </c>
      <c r="BL2" s="403">
        <v>45992</v>
      </c>
      <c r="BM2" s="402">
        <v>46023</v>
      </c>
      <c r="BN2" s="403">
        <v>46054</v>
      </c>
      <c r="BO2" s="402">
        <v>46082</v>
      </c>
      <c r="BP2" s="403">
        <v>46113</v>
      </c>
      <c r="BQ2" s="409"/>
      <c r="BR2" s="243" t="s">
        <v>266</v>
      </c>
      <c r="BS2" s="243" t="s">
        <v>261</v>
      </c>
      <c r="BT2" s="239" t="s">
        <v>262</v>
      </c>
      <c r="BU2" s="240" t="s">
        <v>67</v>
      </c>
      <c r="BV2" s="241" t="s">
        <v>257</v>
      </c>
      <c r="BW2" s="383" t="s">
        <v>2171</v>
      </c>
      <c r="BX2" s="242" t="s">
        <v>67</v>
      </c>
      <c r="BY2" s="274" t="s">
        <v>270</v>
      </c>
      <c r="BZ2" s="262" t="s">
        <v>254</v>
      </c>
      <c r="CA2" s="263" t="s">
        <v>255</v>
      </c>
      <c r="CB2" s="221" t="s">
        <v>2172</v>
      </c>
      <c r="CC2" s="221" t="s">
        <v>259</v>
      </c>
      <c r="CD2" s="276" t="s">
        <v>260</v>
      </c>
      <c r="CE2" s="224" t="s">
        <v>272</v>
      </c>
      <c r="CF2" s="224" t="s">
        <v>268</v>
      </c>
      <c r="CG2" s="224" t="s">
        <v>273</v>
      </c>
    </row>
    <row r="3" spans="1:85" ht="16.5" thickBot="1">
      <c r="A3">
        <v>1010101</v>
      </c>
      <c r="B3" s="232">
        <v>289.72000000000003</v>
      </c>
      <c r="C3" s="244">
        <v>1010101</v>
      </c>
      <c r="D3" s="296" t="s">
        <v>201</v>
      </c>
      <c r="E3" s="231">
        <v>129.52874999999997</v>
      </c>
      <c r="F3" s="141">
        <v>129.52875</v>
      </c>
      <c r="G3" s="141">
        <v>129.52874999999997</v>
      </c>
      <c r="H3" s="141">
        <v>129.52874999999997</v>
      </c>
      <c r="I3">
        <v>119.32</v>
      </c>
      <c r="J3">
        <v>115.49</v>
      </c>
      <c r="K3">
        <v>124.01</v>
      </c>
      <c r="L3">
        <v>130.84</v>
      </c>
      <c r="M3">
        <v>130.78</v>
      </c>
      <c r="N3" s="175">
        <v>133.02000000000001</v>
      </c>
      <c r="O3">
        <v>136.69</v>
      </c>
      <c r="P3" s="204">
        <v>146.08000000000001</v>
      </c>
      <c r="Q3" s="203">
        <v>141.87</v>
      </c>
      <c r="R3">
        <v>143.25</v>
      </c>
      <c r="S3">
        <v>135.57</v>
      </c>
      <c r="T3">
        <v>141.63</v>
      </c>
      <c r="U3">
        <v>130.71</v>
      </c>
      <c r="V3">
        <v>130.53</v>
      </c>
      <c r="W3" s="175">
        <v>116.81</v>
      </c>
      <c r="X3">
        <v>129.22</v>
      </c>
      <c r="Y3" s="175">
        <v>132.49</v>
      </c>
      <c r="Z3">
        <v>132.9</v>
      </c>
      <c r="AA3">
        <v>148.59</v>
      </c>
      <c r="AB3" s="204">
        <v>145.72</v>
      </c>
      <c r="AC3" s="203">
        <v>143.62</v>
      </c>
      <c r="AD3">
        <v>141.15</v>
      </c>
      <c r="AE3">
        <v>132.72</v>
      </c>
      <c r="AF3">
        <v>134.1</v>
      </c>
      <c r="AG3">
        <v>128.01</v>
      </c>
      <c r="AH3">
        <v>118.85</v>
      </c>
      <c r="AI3">
        <v>127.63</v>
      </c>
      <c r="AJ3">
        <v>131.51</v>
      </c>
      <c r="AK3">
        <v>133.96</v>
      </c>
      <c r="AL3">
        <v>128.4</v>
      </c>
      <c r="AM3">
        <v>126.19</v>
      </c>
      <c r="AN3" s="204">
        <v>123.08</v>
      </c>
      <c r="AO3">
        <v>128.35</v>
      </c>
      <c r="AP3">
        <v>130.15</v>
      </c>
      <c r="AQ3">
        <v>135.22</v>
      </c>
      <c r="AR3">
        <v>135.88999999999999</v>
      </c>
      <c r="AS3">
        <v>126.17</v>
      </c>
      <c r="AT3">
        <v>130.72999999999999</v>
      </c>
      <c r="AU3">
        <v>138</v>
      </c>
      <c r="AV3">
        <v>140.03</v>
      </c>
      <c r="AW3">
        <v>142.94999999999999</v>
      </c>
      <c r="AX3">
        <v>184.56</v>
      </c>
      <c r="AY3">
        <v>169.64</v>
      </c>
      <c r="AZ3">
        <v>172.17</v>
      </c>
      <c r="BA3" s="404">
        <v>162.21</v>
      </c>
      <c r="BB3" s="405">
        <v>171.08</v>
      </c>
      <c r="BC3" s="406">
        <v>159.16688442230199</v>
      </c>
      <c r="BD3" s="406">
        <v>158.53</v>
      </c>
      <c r="BE3" s="406">
        <v>164.96480700000001</v>
      </c>
      <c r="BF3" s="406">
        <v>143.85522599999999</v>
      </c>
      <c r="BG3" s="406">
        <v>141.52047630000001</v>
      </c>
      <c r="BH3" s="406">
        <v>152.32195849999999</v>
      </c>
      <c r="BI3" s="406">
        <v>142.99414160000001</v>
      </c>
      <c r="BJ3" s="406">
        <v>141.47359130000001</v>
      </c>
      <c r="BK3" s="407">
        <v>133.29299689999999</v>
      </c>
      <c r="BL3" s="408">
        <v>136.6445899</v>
      </c>
      <c r="BM3" s="269">
        <v>136.48295400000001</v>
      </c>
      <c r="BN3" s="269">
        <v>136.5554214</v>
      </c>
      <c r="BO3" s="269">
        <v>139.76292609999999</v>
      </c>
      <c r="BP3" s="269">
        <v>153.09102540000001</v>
      </c>
      <c r="BQ3" s="269"/>
      <c r="BR3" s="227">
        <f t="shared" ref="BR3:BR34" si="0">AVERAGE(E3:P3)</f>
        <v>129.52875</v>
      </c>
      <c r="BS3" s="227">
        <f t="shared" ref="BS3:BS34" si="1">AVERAGE(Q3:AB3)</f>
        <v>135.77416666666667</v>
      </c>
      <c r="BT3" s="193">
        <f>BS3/BR3-1</f>
        <v>4.8216451302638852E-2</v>
      </c>
      <c r="BU3" s="258">
        <f t="shared" ref="BU3:BU34" si="2">(BS3-BR3)/$BR$126*B3</f>
        <v>12.333010159669465</v>
      </c>
      <c r="BV3" s="185">
        <f>BU3/$BU$126*100</f>
        <v>7.6402919779474017</v>
      </c>
      <c r="BW3" s="295">
        <f>BP3/BO3-1</f>
        <v>9.5362194194931194E-2</v>
      </c>
      <c r="BX3" s="184">
        <f>(BO3-BN3)/$BN$126*B3</f>
        <v>5.55475708835435</v>
      </c>
      <c r="BY3" s="303">
        <f>(BX3/$BX$126*100)/100</f>
        <v>9.0253108072270744E-2</v>
      </c>
      <c r="BZ3" s="300">
        <f>AVERAGE(AS3:BD3)</f>
        <v>154.60307370185851</v>
      </c>
      <c r="CA3" s="300">
        <f>AVERAGE(BE3:BP3)</f>
        <v>143.58000953333334</v>
      </c>
      <c r="CB3" s="398">
        <f>CA3/BZ3-1</f>
        <v>-7.1299126883999753E-2</v>
      </c>
      <c r="CC3" s="301">
        <f t="shared" ref="CC3:CC34" si="3">(CA3-BZ3)/$BZ$126*B3</f>
        <v>-19.588663504531482</v>
      </c>
      <c r="CD3" s="167">
        <f>CC3/$CC$126</f>
        <v>-0.10577264651003188</v>
      </c>
      <c r="CE3" s="141">
        <f t="shared" ref="CE3:CE34" si="4">AVERAGE(L3:W3)</f>
        <v>134.815</v>
      </c>
      <c r="CF3" s="141">
        <f t="shared" ref="CF3:CF34" si="5">AVERAGE(X3:AI3)</f>
        <v>134.58333333333334</v>
      </c>
      <c r="CG3" s="6">
        <f>CF3/CE3-1</f>
        <v>-1.7184042329611016E-3</v>
      </c>
    </row>
    <row r="4" spans="1:85" ht="15.75">
      <c r="A4">
        <v>1010102</v>
      </c>
      <c r="B4" s="232">
        <v>188.37</v>
      </c>
      <c r="C4" s="245">
        <v>1010102</v>
      </c>
      <c r="D4" s="204" t="s">
        <v>202</v>
      </c>
      <c r="E4" s="231">
        <v>136.84374999999997</v>
      </c>
      <c r="F4" s="141">
        <v>136.84375</v>
      </c>
      <c r="G4" s="141">
        <v>136.84375</v>
      </c>
      <c r="H4" s="141">
        <v>136.84375</v>
      </c>
      <c r="I4">
        <v>135.5</v>
      </c>
      <c r="J4">
        <v>118.92</v>
      </c>
      <c r="K4">
        <v>127.84</v>
      </c>
      <c r="L4">
        <v>132.25</v>
      </c>
      <c r="M4">
        <v>141.86000000000001</v>
      </c>
      <c r="N4" s="178">
        <v>146.55000000000001</v>
      </c>
      <c r="O4">
        <v>142.6</v>
      </c>
      <c r="P4" s="204">
        <v>149.22999999999999</v>
      </c>
      <c r="Q4" s="203">
        <v>154.19999999999999</v>
      </c>
      <c r="R4">
        <v>144.24</v>
      </c>
      <c r="S4">
        <v>149.16999999999999</v>
      </c>
      <c r="T4">
        <v>150.22999999999999</v>
      </c>
      <c r="U4">
        <v>158.46</v>
      </c>
      <c r="V4">
        <v>141.78</v>
      </c>
      <c r="W4" s="178">
        <v>131.13999999999999</v>
      </c>
      <c r="X4">
        <v>145.06</v>
      </c>
      <c r="Y4" s="178">
        <v>142.21</v>
      </c>
      <c r="Z4">
        <v>141.24</v>
      </c>
      <c r="AA4">
        <v>146.38</v>
      </c>
      <c r="AB4" s="204">
        <v>142.36000000000001</v>
      </c>
      <c r="AC4" s="203">
        <v>140.38</v>
      </c>
      <c r="AD4">
        <v>141.38999999999999</v>
      </c>
      <c r="AE4">
        <v>155.16</v>
      </c>
      <c r="AF4">
        <v>150.82</v>
      </c>
      <c r="AG4">
        <v>134.57</v>
      </c>
      <c r="AH4">
        <v>140.94</v>
      </c>
      <c r="AI4">
        <v>145.38999999999999</v>
      </c>
      <c r="AJ4">
        <v>144.25</v>
      </c>
      <c r="AK4">
        <v>150.19999999999999</v>
      </c>
      <c r="AL4">
        <v>137.88</v>
      </c>
      <c r="AM4">
        <v>139.54</v>
      </c>
      <c r="AN4" s="204">
        <v>141.26</v>
      </c>
      <c r="AO4">
        <v>149.82</v>
      </c>
      <c r="AP4">
        <v>142.91999999999999</v>
      </c>
      <c r="AQ4">
        <v>151.63</v>
      </c>
      <c r="AR4">
        <v>154.47</v>
      </c>
      <c r="AS4">
        <v>148.15</v>
      </c>
      <c r="AT4">
        <v>141.52000000000001</v>
      </c>
      <c r="AU4">
        <v>136.69</v>
      </c>
      <c r="AV4">
        <v>138.91</v>
      </c>
      <c r="AW4">
        <v>144.72</v>
      </c>
      <c r="AX4">
        <v>145.97999999999999</v>
      </c>
      <c r="AY4">
        <v>138.87</v>
      </c>
      <c r="AZ4">
        <v>147.54</v>
      </c>
      <c r="BA4">
        <v>145.19999999999999</v>
      </c>
      <c r="BB4">
        <v>138.28</v>
      </c>
      <c r="BC4" s="293">
        <v>140.162575244903</v>
      </c>
      <c r="BD4" s="293">
        <v>143.19999999999999</v>
      </c>
      <c r="BE4" s="293">
        <v>143.0562496</v>
      </c>
      <c r="BF4" s="293">
        <v>148.70488639999999</v>
      </c>
      <c r="BG4" s="293">
        <v>141.71665909999999</v>
      </c>
      <c r="BH4" s="293">
        <v>125.6152749</v>
      </c>
      <c r="BI4" s="293">
        <v>127.0187378</v>
      </c>
      <c r="BJ4" s="293">
        <v>122.0508933</v>
      </c>
      <c r="BK4" s="397">
        <v>121.9329953</v>
      </c>
      <c r="BL4" s="397">
        <v>129.2704225</v>
      </c>
      <c r="BM4" s="397">
        <v>133.74212979999999</v>
      </c>
      <c r="BN4" s="397">
        <v>131.30307199999999</v>
      </c>
      <c r="BO4" s="397">
        <v>137.14452979999999</v>
      </c>
      <c r="BP4" s="397">
        <v>130.69419859999999</v>
      </c>
      <c r="BQ4" s="397"/>
      <c r="BR4" s="226">
        <f t="shared" si="0"/>
        <v>136.84374999999997</v>
      </c>
      <c r="BS4" s="227">
        <f t="shared" si="1"/>
        <v>145.53916666666669</v>
      </c>
      <c r="BT4" s="193">
        <f>BS4/BR4-1</f>
        <v>6.3542665753216543E-2</v>
      </c>
      <c r="BU4" s="258">
        <f t="shared" si="2"/>
        <v>11.164295678882159</v>
      </c>
      <c r="BV4" s="185">
        <f t="shared" ref="BV4:BV67" si="6">BU4/$BU$126*100</f>
        <v>6.916274097765136</v>
      </c>
      <c r="BW4" s="295">
        <f t="shared" ref="BW4:BW67" si="7">BP4/BO4-1</f>
        <v>-4.7033091362860824E-2</v>
      </c>
      <c r="BX4" s="184">
        <f t="shared" ref="BX4:BX67" si="8">(BO4-BN4)/$BN$126*B4</f>
        <v>6.577370032225379</v>
      </c>
      <c r="BY4" s="303">
        <f t="shared" ref="BY4:BY67" si="9">(BX4/$BX$126*100)/100</f>
        <v>0.10686841546938282</v>
      </c>
      <c r="BZ4" s="300">
        <f t="shared" ref="BZ4:BZ67" si="10">AVERAGE(AS4:BD4)</f>
        <v>142.43521460374194</v>
      </c>
      <c r="CA4" s="300">
        <f t="shared" ref="CA4:CA67" si="11">AVERAGE(BE4:BP4)</f>
        <v>132.68750409166665</v>
      </c>
      <c r="CB4" s="297">
        <f>CA4/BZ4-1</f>
        <v>-6.8436099451906207E-2</v>
      </c>
      <c r="CC4" s="301">
        <f t="shared" si="3"/>
        <v>-11.262592078926742</v>
      </c>
      <c r="CD4" s="297">
        <f t="shared" ref="CD4:CD67" si="12">CC4/$CC$126</f>
        <v>-6.0814469066530423E-2</v>
      </c>
      <c r="CE4" s="141">
        <f t="shared" si="4"/>
        <v>145.14250000000001</v>
      </c>
      <c r="CF4" s="141">
        <f t="shared" si="5"/>
        <v>143.82500000000002</v>
      </c>
      <c r="CG4" s="6">
        <f t="shared" ref="CG4:CG67" si="13">CF4/CE4-1</f>
        <v>-9.0772861153693984E-3</v>
      </c>
    </row>
    <row r="5" spans="1:85" ht="15.75">
      <c r="A5">
        <v>1010103</v>
      </c>
      <c r="B5" s="232">
        <v>170.01</v>
      </c>
      <c r="C5" s="245">
        <v>1010103</v>
      </c>
      <c r="D5" s="273" t="s">
        <v>203</v>
      </c>
      <c r="E5" s="231">
        <v>119.91500000000001</v>
      </c>
      <c r="F5" s="141">
        <v>119.91500000000001</v>
      </c>
      <c r="G5" s="141">
        <v>119.91500000000002</v>
      </c>
      <c r="H5" s="141">
        <v>119.91499999999999</v>
      </c>
      <c r="I5">
        <v>119.33</v>
      </c>
      <c r="J5">
        <v>119.33</v>
      </c>
      <c r="K5">
        <v>119.33</v>
      </c>
      <c r="L5">
        <v>119.33</v>
      </c>
      <c r="M5">
        <v>119.33</v>
      </c>
      <c r="N5" s="175">
        <v>119.4</v>
      </c>
      <c r="O5">
        <v>121.61</v>
      </c>
      <c r="P5" s="204">
        <v>121.66</v>
      </c>
      <c r="Q5" s="203">
        <v>120.55</v>
      </c>
      <c r="R5">
        <v>121.1</v>
      </c>
      <c r="S5">
        <v>125.8</v>
      </c>
      <c r="T5">
        <v>123.38</v>
      </c>
      <c r="U5">
        <v>125.89</v>
      </c>
      <c r="V5">
        <v>127.27</v>
      </c>
      <c r="W5" s="175">
        <v>118.76</v>
      </c>
      <c r="X5">
        <v>128.78</v>
      </c>
      <c r="Y5" s="175">
        <v>128.78</v>
      </c>
      <c r="Z5">
        <v>135.25</v>
      </c>
      <c r="AA5">
        <v>135.53</v>
      </c>
      <c r="AB5" s="204">
        <v>135.82</v>
      </c>
      <c r="AC5" s="203">
        <v>138.72999999999999</v>
      </c>
      <c r="AD5">
        <v>139.22</v>
      </c>
      <c r="AE5">
        <v>138.94999999999999</v>
      </c>
      <c r="AF5">
        <v>140.04</v>
      </c>
      <c r="AG5">
        <v>140.04</v>
      </c>
      <c r="AH5">
        <v>141.15</v>
      </c>
      <c r="AI5">
        <v>141.15</v>
      </c>
      <c r="AJ5">
        <v>140.88</v>
      </c>
      <c r="AK5">
        <v>140.88</v>
      </c>
      <c r="AL5">
        <v>140.38999999999999</v>
      </c>
      <c r="AM5">
        <v>140.21</v>
      </c>
      <c r="AN5" s="204">
        <v>140.21</v>
      </c>
      <c r="AO5">
        <v>140.63999999999999</v>
      </c>
      <c r="AP5">
        <v>139.96</v>
      </c>
      <c r="AQ5">
        <v>134.19999999999999</v>
      </c>
      <c r="AR5">
        <v>135.21</v>
      </c>
      <c r="AS5">
        <v>134.52000000000001</v>
      </c>
      <c r="AT5">
        <v>134.76</v>
      </c>
      <c r="AU5">
        <v>136.31</v>
      </c>
      <c r="AV5">
        <v>135.68</v>
      </c>
      <c r="AW5">
        <v>136.46</v>
      </c>
      <c r="AX5">
        <v>136.46</v>
      </c>
      <c r="AY5">
        <v>136.46</v>
      </c>
      <c r="AZ5">
        <v>136.13999999999999</v>
      </c>
      <c r="BA5">
        <v>134.47999999999999</v>
      </c>
      <c r="BB5">
        <v>134.34</v>
      </c>
      <c r="BC5" s="293">
        <v>133.208644390106</v>
      </c>
      <c r="BD5" s="293">
        <v>131.30000000000001</v>
      </c>
      <c r="BE5" s="293">
        <v>136.9587779</v>
      </c>
      <c r="BF5" s="293">
        <v>138.07022570000001</v>
      </c>
      <c r="BG5" s="293">
        <v>137.3632193</v>
      </c>
      <c r="BH5" s="293">
        <v>132.82821179999999</v>
      </c>
      <c r="BI5" s="293">
        <v>128.2004833</v>
      </c>
      <c r="BJ5" s="293">
        <v>129.18632030000001</v>
      </c>
      <c r="BK5" s="397">
        <v>130.55900339999999</v>
      </c>
      <c r="BL5" s="397">
        <v>133.1354618</v>
      </c>
      <c r="BM5" s="397">
        <v>136.67422529999999</v>
      </c>
      <c r="BN5" s="397">
        <v>138.54715820000001</v>
      </c>
      <c r="BO5" s="397">
        <v>142.78109069999999</v>
      </c>
      <c r="BP5" s="397">
        <v>130.01016379999999</v>
      </c>
      <c r="BQ5" s="397"/>
      <c r="BR5" s="226">
        <f t="shared" si="0"/>
        <v>119.91500000000002</v>
      </c>
      <c r="BS5" s="227">
        <f t="shared" si="1"/>
        <v>127.24249999999999</v>
      </c>
      <c r="BT5" s="193">
        <f t="shared" ref="BT5:BT67" si="14">BS5/BR5-1</f>
        <v>6.1105783263144531E-2</v>
      </c>
      <c r="BU5" s="258">
        <f t="shared" si="2"/>
        <v>8.4910126777211143</v>
      </c>
      <c r="BV5" s="185">
        <f t="shared" si="6"/>
        <v>5.2601769727222036</v>
      </c>
      <c r="BW5" s="295">
        <f t="shared" si="7"/>
        <v>-8.9444105220019887E-2</v>
      </c>
      <c r="BX5" s="184">
        <f t="shared" si="8"/>
        <v>4.3026665593555062</v>
      </c>
      <c r="BY5" s="303">
        <f t="shared" si="9"/>
        <v>6.9909273043567768E-2</v>
      </c>
      <c r="BZ5" s="300">
        <f t="shared" si="10"/>
        <v>135.00988703250883</v>
      </c>
      <c r="CA5" s="300">
        <f t="shared" si="11"/>
        <v>134.52619512499999</v>
      </c>
      <c r="CB5" s="297">
        <f>CA5/BZ5-1</f>
        <v>-3.5826406357363227E-3</v>
      </c>
      <c r="CC5" s="301">
        <f t="shared" si="3"/>
        <v>-0.50439094645934324</v>
      </c>
      <c r="CD5" s="297">
        <f t="shared" si="12"/>
        <v>-2.7235531035776275E-3</v>
      </c>
      <c r="CE5" s="141">
        <f t="shared" si="4"/>
        <v>122.00666666666666</v>
      </c>
      <c r="CF5" s="141">
        <f t="shared" si="5"/>
        <v>136.95333333333335</v>
      </c>
      <c r="CG5" s="6">
        <f t="shared" si="13"/>
        <v>0.12250696683241369</v>
      </c>
    </row>
    <row r="6" spans="1:85" ht="15.75">
      <c r="A6">
        <v>1010104</v>
      </c>
      <c r="B6" s="232">
        <v>309.08</v>
      </c>
      <c r="C6" s="245">
        <v>1010104</v>
      </c>
      <c r="D6" s="204" t="s">
        <v>204</v>
      </c>
      <c r="E6" s="231">
        <v>134.62</v>
      </c>
      <c r="F6" s="141">
        <v>134.62</v>
      </c>
      <c r="G6" s="141">
        <v>134.62</v>
      </c>
      <c r="H6" s="141">
        <v>134.62</v>
      </c>
      <c r="I6">
        <v>133.53</v>
      </c>
      <c r="J6">
        <v>127.97</v>
      </c>
      <c r="K6">
        <v>137.19999999999999</v>
      </c>
      <c r="L6">
        <v>136.78</v>
      </c>
      <c r="M6">
        <v>128.94999999999999</v>
      </c>
      <c r="N6" s="178">
        <v>137.69999999999999</v>
      </c>
      <c r="O6">
        <v>142.06</v>
      </c>
      <c r="P6" s="204">
        <v>132.77000000000001</v>
      </c>
      <c r="Q6" s="203">
        <v>140.5</v>
      </c>
      <c r="R6">
        <v>152.79</v>
      </c>
      <c r="S6">
        <v>168.59</v>
      </c>
      <c r="T6">
        <v>171.53</v>
      </c>
      <c r="U6">
        <v>163.06</v>
      </c>
      <c r="V6">
        <v>171.42</v>
      </c>
      <c r="W6" s="178">
        <v>143.34</v>
      </c>
      <c r="X6">
        <v>165.01</v>
      </c>
      <c r="Y6" s="178">
        <v>154.12</v>
      </c>
      <c r="Z6">
        <v>150.08000000000001</v>
      </c>
      <c r="AA6">
        <v>163.96</v>
      </c>
      <c r="AB6" s="204">
        <v>157.59</v>
      </c>
      <c r="AC6" s="203">
        <v>154.85</v>
      </c>
      <c r="AD6">
        <v>145.85</v>
      </c>
      <c r="AE6">
        <v>149.06</v>
      </c>
      <c r="AF6">
        <v>144.68</v>
      </c>
      <c r="AG6">
        <v>146.46</v>
      </c>
      <c r="AH6">
        <v>149.46</v>
      </c>
      <c r="AI6">
        <v>152.01</v>
      </c>
      <c r="AJ6">
        <v>151.68</v>
      </c>
      <c r="AK6">
        <v>144.09</v>
      </c>
      <c r="AL6">
        <v>147.22</v>
      </c>
      <c r="AM6">
        <v>154.13</v>
      </c>
      <c r="AN6" s="204">
        <v>149.44</v>
      </c>
      <c r="AO6">
        <v>152.96</v>
      </c>
      <c r="AP6">
        <v>149.80000000000001</v>
      </c>
      <c r="AQ6">
        <v>143.99</v>
      </c>
      <c r="AR6">
        <v>151.30000000000001</v>
      </c>
      <c r="AS6">
        <v>156.72</v>
      </c>
      <c r="AT6">
        <v>146.69999999999999</v>
      </c>
      <c r="AU6">
        <v>155.38999999999999</v>
      </c>
      <c r="AV6">
        <v>146.01</v>
      </c>
      <c r="AW6">
        <v>152.47</v>
      </c>
      <c r="AX6">
        <v>152.24</v>
      </c>
      <c r="AY6">
        <v>158.86000000000001</v>
      </c>
      <c r="AZ6">
        <v>152.07</v>
      </c>
      <c r="BA6">
        <v>153.86000000000001</v>
      </c>
      <c r="BB6">
        <v>151.96</v>
      </c>
      <c r="BC6" s="293">
        <v>154.78181838989201</v>
      </c>
      <c r="BD6" s="293">
        <v>150.97</v>
      </c>
      <c r="BE6" s="293">
        <v>154.6075702</v>
      </c>
      <c r="BF6" s="293">
        <v>152.45232580000001</v>
      </c>
      <c r="BG6" s="293">
        <v>159.1977</v>
      </c>
      <c r="BH6" s="293">
        <v>163.7599587</v>
      </c>
      <c r="BI6" s="293">
        <v>167.4732089</v>
      </c>
      <c r="BJ6" s="293">
        <v>155.94189170000001</v>
      </c>
      <c r="BK6" s="397">
        <v>155.6720018</v>
      </c>
      <c r="BL6" s="397">
        <v>157.52935410000001</v>
      </c>
      <c r="BM6" s="397">
        <v>166.53116940000001</v>
      </c>
      <c r="BN6" s="397">
        <v>159.89571810000001</v>
      </c>
      <c r="BO6" s="397">
        <v>157.16184380000001</v>
      </c>
      <c r="BP6" s="397">
        <v>154.03434039999999</v>
      </c>
      <c r="BQ6" s="397"/>
      <c r="BR6" s="226">
        <f t="shared" si="0"/>
        <v>134.62</v>
      </c>
      <c r="BS6" s="227">
        <f t="shared" si="1"/>
        <v>158.49916666666667</v>
      </c>
      <c r="BT6" s="257">
        <f t="shared" si="14"/>
        <v>0.17738201356905847</v>
      </c>
      <c r="BU6" s="258">
        <f t="shared" si="2"/>
        <v>50.305939614227128</v>
      </c>
      <c r="BV6" s="185">
        <f t="shared" si="6"/>
        <v>31.164497709940008</v>
      </c>
      <c r="BW6" s="295">
        <f t="shared" si="7"/>
        <v>-1.9899889975711904E-2</v>
      </c>
      <c r="BX6" s="184">
        <f t="shared" si="8"/>
        <v>-5.0508996464673714</v>
      </c>
      <c r="BY6" s="303">
        <f t="shared" si="9"/>
        <v>-8.2066485429314509E-2</v>
      </c>
      <c r="BZ6" s="300">
        <f t="shared" si="10"/>
        <v>152.66931819915766</v>
      </c>
      <c r="CA6" s="300">
        <f t="shared" si="11"/>
        <v>158.68809024166669</v>
      </c>
      <c r="CB6" s="297">
        <f t="shared" ref="CB6:CB67" si="15">CA6/BZ6-1</f>
        <v>3.9423586307351766E-2</v>
      </c>
      <c r="CC6" s="301">
        <f t="shared" si="3"/>
        <v>11.410450529446937</v>
      </c>
      <c r="CD6" s="297">
        <f t="shared" si="12"/>
        <v>6.1612858380675095E-2</v>
      </c>
      <c r="CE6" s="141">
        <f t="shared" si="4"/>
        <v>149.12416666666664</v>
      </c>
      <c r="CF6" s="141">
        <f t="shared" si="5"/>
        <v>152.76083333333335</v>
      </c>
      <c r="CG6" s="6">
        <f t="shared" si="13"/>
        <v>2.4386836472961804E-2</v>
      </c>
    </row>
    <row r="7" spans="1:85" s="301" customFormat="1" ht="15.75">
      <c r="A7">
        <v>1010105</v>
      </c>
      <c r="B7" s="311">
        <v>210.34</v>
      </c>
      <c r="C7" s="312">
        <v>1010105</v>
      </c>
      <c r="D7" s="296" t="s">
        <v>205</v>
      </c>
      <c r="E7" s="313">
        <v>132.4325</v>
      </c>
      <c r="F7" s="314">
        <v>132.43249999999998</v>
      </c>
      <c r="G7" s="314">
        <v>132.4325</v>
      </c>
      <c r="H7" s="314">
        <v>132.4325</v>
      </c>
      <c r="I7" s="301">
        <v>125.5</v>
      </c>
      <c r="J7" s="301">
        <v>126.01</v>
      </c>
      <c r="K7" s="301">
        <v>134.57</v>
      </c>
      <c r="L7" s="301">
        <v>133.78</v>
      </c>
      <c r="M7" s="301">
        <v>134.43</v>
      </c>
      <c r="N7" s="315">
        <v>135.52000000000001</v>
      </c>
      <c r="O7" s="301">
        <v>136.1</v>
      </c>
      <c r="P7" s="296">
        <v>133.55000000000001</v>
      </c>
      <c r="Q7" s="316">
        <v>134.52000000000001</v>
      </c>
      <c r="R7" s="301">
        <v>131.47999999999999</v>
      </c>
      <c r="S7" s="301">
        <v>133.54</v>
      </c>
      <c r="T7" s="301">
        <v>140.69999999999999</v>
      </c>
      <c r="U7" s="301">
        <v>147.80000000000001</v>
      </c>
      <c r="V7" s="301">
        <v>144.97</v>
      </c>
      <c r="W7" s="315">
        <v>169.56</v>
      </c>
      <c r="X7" s="301">
        <v>150.71</v>
      </c>
      <c r="Y7" s="315">
        <v>148.08000000000001</v>
      </c>
      <c r="Z7" s="301">
        <v>153.96</v>
      </c>
      <c r="AA7" s="301">
        <v>152.65</v>
      </c>
      <c r="AB7" s="296">
        <v>144.94999999999999</v>
      </c>
      <c r="AC7" s="316">
        <v>144.91999999999999</v>
      </c>
      <c r="AD7" s="301">
        <v>149.06</v>
      </c>
      <c r="AE7" s="301">
        <v>152.09</v>
      </c>
      <c r="AF7" s="301">
        <v>148.44999999999999</v>
      </c>
      <c r="AG7" s="301">
        <v>148.68</v>
      </c>
      <c r="AH7" s="301">
        <v>147.44</v>
      </c>
      <c r="AI7" s="301">
        <v>150.66</v>
      </c>
      <c r="AJ7" s="301">
        <v>154.5</v>
      </c>
      <c r="AK7" s="301">
        <v>156.22</v>
      </c>
      <c r="AL7" s="301">
        <v>154.47</v>
      </c>
      <c r="AM7" s="301">
        <v>150.6</v>
      </c>
      <c r="AN7" s="296">
        <v>144.77000000000001</v>
      </c>
      <c r="AO7" s="301">
        <v>147.77000000000001</v>
      </c>
      <c r="AP7" s="301">
        <v>149.61000000000001</v>
      </c>
      <c r="AQ7" s="301">
        <v>155.97</v>
      </c>
      <c r="AR7" s="301">
        <v>160.49</v>
      </c>
      <c r="AS7" s="301">
        <v>161.27000000000001</v>
      </c>
      <c r="AT7" s="301">
        <v>160.57</v>
      </c>
      <c r="AU7" s="301">
        <v>163.21</v>
      </c>
      <c r="AV7" s="301">
        <v>159.75</v>
      </c>
      <c r="AW7" s="301">
        <v>160.21</v>
      </c>
      <c r="AX7">
        <v>162.62</v>
      </c>
      <c r="AY7">
        <v>158.05000000000001</v>
      </c>
      <c r="AZ7">
        <v>157.21</v>
      </c>
      <c r="BA7">
        <v>152.66</v>
      </c>
      <c r="BB7">
        <v>152.88</v>
      </c>
      <c r="BC7" s="293">
        <v>155.997157096862</v>
      </c>
      <c r="BD7" s="293">
        <v>153.5</v>
      </c>
      <c r="BE7" s="293">
        <v>153.8647532</v>
      </c>
      <c r="BF7" s="293">
        <v>155.71292639999999</v>
      </c>
      <c r="BG7" s="293">
        <v>157.26211069999999</v>
      </c>
      <c r="BH7" s="293">
        <v>155.3985357</v>
      </c>
      <c r="BI7" s="293">
        <v>151.0706782</v>
      </c>
      <c r="BJ7" s="293">
        <v>160.24047139999999</v>
      </c>
      <c r="BK7" s="397">
        <v>164.87300400000001</v>
      </c>
      <c r="BL7" s="397">
        <v>163.8448477</v>
      </c>
      <c r="BM7" s="397">
        <v>164.9764419</v>
      </c>
      <c r="BN7" s="397">
        <v>164.96014600000001</v>
      </c>
      <c r="BO7" s="397">
        <v>171.58417700000001</v>
      </c>
      <c r="BP7" s="397">
        <v>162.3509765</v>
      </c>
      <c r="BQ7" s="397"/>
      <c r="BR7" s="317">
        <f t="shared" si="0"/>
        <v>132.43249999999998</v>
      </c>
      <c r="BS7" s="318">
        <f t="shared" si="1"/>
        <v>146.07666666666668</v>
      </c>
      <c r="BT7" s="319">
        <f t="shared" si="14"/>
        <v>0.1030273283874179</v>
      </c>
      <c r="BU7" s="320">
        <f t="shared" si="2"/>
        <v>19.56131651034103</v>
      </c>
      <c r="BV7" s="321">
        <f t="shared" si="6"/>
        <v>12.118223181294624</v>
      </c>
      <c r="BW7" s="295">
        <f t="shared" si="7"/>
        <v>-5.3811491603914074E-2</v>
      </c>
      <c r="BX7" s="184">
        <f t="shared" si="8"/>
        <v>8.3284372841125887</v>
      </c>
      <c r="BY7" s="303">
        <f t="shared" si="9"/>
        <v>0.13531957173285339</v>
      </c>
      <c r="BZ7" s="300">
        <f t="shared" si="10"/>
        <v>158.16059642473851</v>
      </c>
      <c r="CA7" s="300">
        <f t="shared" si="11"/>
        <v>160.51158905833336</v>
      </c>
      <c r="CB7" s="297">
        <f t="shared" si="15"/>
        <v>1.4864591350435274E-2</v>
      </c>
      <c r="CC7" s="301">
        <f t="shared" si="3"/>
        <v>3.033172653241909</v>
      </c>
      <c r="CD7" s="167">
        <f t="shared" si="12"/>
        <v>1.6378182145047031E-2</v>
      </c>
      <c r="CE7" s="314">
        <f t="shared" si="4"/>
        <v>139.66249999999999</v>
      </c>
      <c r="CF7" s="314">
        <f t="shared" si="5"/>
        <v>149.30416666666667</v>
      </c>
      <c r="CG7" s="166">
        <f t="shared" si="13"/>
        <v>6.9035472418628396E-2</v>
      </c>
    </row>
    <row r="8" spans="1:85" ht="15.75">
      <c r="A8">
        <v>1010201</v>
      </c>
      <c r="B8" s="232">
        <v>195.52</v>
      </c>
      <c r="C8" s="245">
        <v>1010201</v>
      </c>
      <c r="D8" s="273" t="s">
        <v>206</v>
      </c>
      <c r="E8" s="231">
        <v>164.53625</v>
      </c>
      <c r="F8" s="141">
        <v>164.53624999999997</v>
      </c>
      <c r="G8" s="141">
        <v>164.53625</v>
      </c>
      <c r="H8" s="141">
        <v>164.53625</v>
      </c>
      <c r="I8">
        <v>162.44</v>
      </c>
      <c r="J8">
        <v>162.09</v>
      </c>
      <c r="K8">
        <v>162.47</v>
      </c>
      <c r="L8">
        <v>167.32</v>
      </c>
      <c r="M8">
        <v>161.13999999999999</v>
      </c>
      <c r="N8" s="178">
        <v>168.81</v>
      </c>
      <c r="O8">
        <v>163.83000000000001</v>
      </c>
      <c r="P8" s="204">
        <v>168.19</v>
      </c>
      <c r="Q8" s="203">
        <v>169.73</v>
      </c>
      <c r="R8">
        <v>167.08</v>
      </c>
      <c r="S8">
        <v>168.5</v>
      </c>
      <c r="T8">
        <v>166.41</v>
      </c>
      <c r="U8">
        <v>176.56</v>
      </c>
      <c r="V8">
        <v>182.63</v>
      </c>
      <c r="W8" s="178">
        <v>167.42</v>
      </c>
      <c r="X8">
        <v>174.38</v>
      </c>
      <c r="Y8" s="178">
        <v>180.84</v>
      </c>
      <c r="Z8">
        <v>188.64</v>
      </c>
      <c r="AA8">
        <v>172.89</v>
      </c>
      <c r="AB8" s="204">
        <v>187.34</v>
      </c>
      <c r="AC8" s="203">
        <v>191.84</v>
      </c>
      <c r="AD8">
        <v>191.68</v>
      </c>
      <c r="AE8">
        <v>186.46</v>
      </c>
      <c r="AF8">
        <v>191.43</v>
      </c>
      <c r="AG8">
        <v>192.76</v>
      </c>
      <c r="AH8">
        <v>191.7</v>
      </c>
      <c r="AI8">
        <v>183.14</v>
      </c>
      <c r="AJ8">
        <v>193.02</v>
      </c>
      <c r="AK8">
        <v>197.36</v>
      </c>
      <c r="AL8">
        <v>202.11</v>
      </c>
      <c r="AM8">
        <v>211.92</v>
      </c>
      <c r="AN8" s="204">
        <v>217.36</v>
      </c>
      <c r="AO8">
        <v>200.77</v>
      </c>
      <c r="AP8">
        <v>201.58</v>
      </c>
      <c r="AQ8">
        <v>188.82</v>
      </c>
      <c r="AR8">
        <v>196.84</v>
      </c>
      <c r="AS8">
        <v>212.52</v>
      </c>
      <c r="AT8">
        <v>204.59</v>
      </c>
      <c r="AU8">
        <v>206.37</v>
      </c>
      <c r="AV8">
        <v>216.27</v>
      </c>
      <c r="AW8">
        <v>215.36</v>
      </c>
      <c r="AX8">
        <v>219.23</v>
      </c>
      <c r="AY8">
        <v>216.95</v>
      </c>
      <c r="AZ8">
        <v>215.81</v>
      </c>
      <c r="BA8">
        <v>201.71</v>
      </c>
      <c r="BB8">
        <v>212.75</v>
      </c>
      <c r="BC8" s="293">
        <v>228.82397174835199</v>
      </c>
      <c r="BD8" s="293">
        <v>208.76</v>
      </c>
      <c r="BE8" s="293">
        <v>217.51761440000001</v>
      </c>
      <c r="BF8" s="293">
        <v>227.3576736</v>
      </c>
      <c r="BG8" s="293">
        <v>230.80091479999999</v>
      </c>
      <c r="BH8" s="293">
        <v>232.65905380000001</v>
      </c>
      <c r="BI8" s="293">
        <v>228.92208099999999</v>
      </c>
      <c r="BJ8" s="293">
        <v>232.41112229999999</v>
      </c>
      <c r="BK8" s="397">
        <v>234.17000770000001</v>
      </c>
      <c r="BL8" s="397">
        <v>242.27743150000001</v>
      </c>
      <c r="BM8" s="397">
        <v>236.9637012</v>
      </c>
      <c r="BN8" s="397">
        <v>236.04919910000001</v>
      </c>
      <c r="BO8" s="397">
        <v>221.942544</v>
      </c>
      <c r="BP8" s="397">
        <v>231.2693596</v>
      </c>
      <c r="BQ8" s="397"/>
      <c r="BR8" s="226">
        <f t="shared" si="0"/>
        <v>164.53625</v>
      </c>
      <c r="BS8" s="227">
        <f t="shared" si="1"/>
        <v>175.20166666666668</v>
      </c>
      <c r="BT8" s="193">
        <f t="shared" si="14"/>
        <v>6.4821075396252814E-2</v>
      </c>
      <c r="BU8" s="258">
        <f t="shared" si="2"/>
        <v>14.213407586815519</v>
      </c>
      <c r="BV8" s="185">
        <f t="shared" si="6"/>
        <v>8.8051969923743059</v>
      </c>
      <c r="BW8" s="295">
        <f t="shared" si="7"/>
        <v>4.2023559034269686E-2</v>
      </c>
      <c r="BX8" s="184">
        <f t="shared" si="8"/>
        <v>-16.486730190137017</v>
      </c>
      <c r="BY8" s="303">
        <f t="shared" si="9"/>
        <v>-0.26787465553235068</v>
      </c>
      <c r="BZ8" s="300">
        <f t="shared" si="10"/>
        <v>213.26199764569606</v>
      </c>
      <c r="CA8" s="300">
        <f t="shared" si="11"/>
        <v>231.02839191666666</v>
      </c>
      <c r="CB8" s="398">
        <f t="shared" si="15"/>
        <v>8.3307830120239679E-2</v>
      </c>
      <c r="CC8" s="301">
        <f t="shared" si="3"/>
        <v>21.306615965263322</v>
      </c>
      <c r="CD8" s="167">
        <f t="shared" si="12"/>
        <v>0.11504905162608242</v>
      </c>
      <c r="CE8" s="141">
        <f t="shared" si="4"/>
        <v>168.96833333333333</v>
      </c>
      <c r="CF8" s="141">
        <f t="shared" si="5"/>
        <v>186.09166666666667</v>
      </c>
      <c r="CG8" s="6">
        <f t="shared" si="13"/>
        <v>0.10134048786261718</v>
      </c>
    </row>
    <row r="9" spans="1:85" ht="15.75">
      <c r="A9">
        <v>1010202</v>
      </c>
      <c r="B9" s="232">
        <v>64.55</v>
      </c>
      <c r="C9" s="245">
        <v>1010202</v>
      </c>
      <c r="D9" s="204" t="s">
        <v>207</v>
      </c>
      <c r="E9" s="231">
        <v>135.39250000000001</v>
      </c>
      <c r="F9" s="141">
        <v>135.39250000000001</v>
      </c>
      <c r="G9" s="141">
        <v>135.39250000000004</v>
      </c>
      <c r="H9" s="141">
        <v>135.39249999999998</v>
      </c>
      <c r="I9">
        <v>135.03</v>
      </c>
      <c r="J9">
        <v>132.21</v>
      </c>
      <c r="K9">
        <v>129.5</v>
      </c>
      <c r="L9">
        <v>138</v>
      </c>
      <c r="M9">
        <v>134.30000000000001</v>
      </c>
      <c r="N9" s="175">
        <v>135.4</v>
      </c>
      <c r="O9">
        <v>138.57</v>
      </c>
      <c r="P9" s="204">
        <v>140.13</v>
      </c>
      <c r="Q9" s="203">
        <v>138.77000000000001</v>
      </c>
      <c r="R9">
        <v>138.61000000000001</v>
      </c>
      <c r="S9">
        <v>140.54</v>
      </c>
      <c r="T9">
        <v>140.59</v>
      </c>
      <c r="U9">
        <v>139.96</v>
      </c>
      <c r="V9">
        <v>136.18</v>
      </c>
      <c r="W9" s="175">
        <v>150.1</v>
      </c>
      <c r="X9">
        <v>139.24</v>
      </c>
      <c r="Y9" s="175">
        <v>134.36000000000001</v>
      </c>
      <c r="Z9">
        <v>134.81</v>
      </c>
      <c r="AA9">
        <v>137.84</v>
      </c>
      <c r="AB9" s="204">
        <v>143.1</v>
      </c>
      <c r="AC9" s="203">
        <v>147.53</v>
      </c>
      <c r="AD9">
        <v>140.28</v>
      </c>
      <c r="AE9">
        <v>147.05000000000001</v>
      </c>
      <c r="AF9">
        <v>143.35</v>
      </c>
      <c r="AG9">
        <v>145.01</v>
      </c>
      <c r="AH9">
        <v>130.97</v>
      </c>
      <c r="AI9">
        <v>134.38</v>
      </c>
      <c r="AJ9">
        <v>139.07</v>
      </c>
      <c r="AK9">
        <v>142.19999999999999</v>
      </c>
      <c r="AL9">
        <v>143.65</v>
      </c>
      <c r="AM9">
        <v>145.87</v>
      </c>
      <c r="AN9" s="204">
        <v>159.24</v>
      </c>
      <c r="AO9">
        <v>143.32</v>
      </c>
      <c r="AP9">
        <v>165.22</v>
      </c>
      <c r="AQ9">
        <v>168.35</v>
      </c>
      <c r="AR9">
        <v>163.97</v>
      </c>
      <c r="AS9">
        <v>163.69999999999999</v>
      </c>
      <c r="AT9">
        <v>165.98</v>
      </c>
      <c r="AU9">
        <v>165.85</v>
      </c>
      <c r="AV9">
        <v>166.43</v>
      </c>
      <c r="AW9">
        <v>164.99</v>
      </c>
      <c r="AX9">
        <v>141.66</v>
      </c>
      <c r="AY9">
        <v>140.5</v>
      </c>
      <c r="AZ9">
        <v>137.69</v>
      </c>
      <c r="BA9">
        <v>139.97999999999999</v>
      </c>
      <c r="BB9">
        <v>130.71</v>
      </c>
      <c r="BC9" s="293">
        <v>137.13315725326501</v>
      </c>
      <c r="BD9" s="293">
        <v>140.78</v>
      </c>
      <c r="BE9" s="293">
        <v>154.84513039999999</v>
      </c>
      <c r="BF9" s="293">
        <v>151.9252419</v>
      </c>
      <c r="BG9" s="293">
        <v>152.0122528</v>
      </c>
      <c r="BH9" s="293">
        <v>153.69248390000001</v>
      </c>
      <c r="BI9" s="293">
        <v>135.4002595</v>
      </c>
      <c r="BJ9" s="293">
        <v>136.35078669999999</v>
      </c>
      <c r="BK9" s="397">
        <v>137.8100038</v>
      </c>
      <c r="BL9" s="397">
        <v>142.94393059999999</v>
      </c>
      <c r="BM9" s="397">
        <v>136.59238819999999</v>
      </c>
      <c r="BN9" s="397">
        <v>131.7589164</v>
      </c>
      <c r="BO9" s="397">
        <v>131.4453006</v>
      </c>
      <c r="BP9" s="397">
        <v>140.67779780000001</v>
      </c>
      <c r="BQ9" s="397"/>
      <c r="BR9" s="226">
        <f t="shared" si="0"/>
        <v>135.39250000000001</v>
      </c>
      <c r="BS9" s="227">
        <f t="shared" si="1"/>
        <v>139.50833333333335</v>
      </c>
      <c r="BT9" s="193">
        <f t="shared" si="14"/>
        <v>3.0399271254562432E-2</v>
      </c>
      <c r="BU9" s="258">
        <f t="shared" si="2"/>
        <v>1.8108531027033696</v>
      </c>
      <c r="BV9" s="185">
        <f t="shared" si="6"/>
        <v>1.1218223495079418</v>
      </c>
      <c r="BW9" s="295">
        <f t="shared" si="7"/>
        <v>7.0238320866984338E-2</v>
      </c>
      <c r="BX9" s="184">
        <f t="shared" si="8"/>
        <v>-0.12100783053521499</v>
      </c>
      <c r="BY9" s="303">
        <f t="shared" si="9"/>
        <v>-1.9661224844165653E-3</v>
      </c>
      <c r="BZ9" s="300">
        <f t="shared" si="10"/>
        <v>149.61692977110542</v>
      </c>
      <c r="CA9" s="300">
        <f t="shared" si="11"/>
        <v>142.12120771666665</v>
      </c>
      <c r="CB9" s="297">
        <f t="shared" si="15"/>
        <v>-5.0099424349278276E-2</v>
      </c>
      <c r="CC9" s="301">
        <f t="shared" si="3"/>
        <v>-2.9677937421715272</v>
      </c>
      <c r="CD9" s="297">
        <f t="shared" si="12"/>
        <v>-1.6025156506097312E-2</v>
      </c>
      <c r="CE9" s="141">
        <f t="shared" si="4"/>
        <v>139.26249999999999</v>
      </c>
      <c r="CF9" s="141">
        <f t="shared" si="5"/>
        <v>139.82666666666668</v>
      </c>
      <c r="CG9" s="6">
        <f t="shared" si="13"/>
        <v>4.0511025341831708E-3</v>
      </c>
    </row>
    <row r="10" spans="1:85" ht="15.75">
      <c r="A10">
        <v>1010203</v>
      </c>
      <c r="B10" s="232">
        <v>81.27</v>
      </c>
      <c r="C10" s="245">
        <v>1010203</v>
      </c>
      <c r="D10" s="204" t="s">
        <v>208</v>
      </c>
      <c r="E10" s="231">
        <v>137.74375000000001</v>
      </c>
      <c r="F10" s="141">
        <v>137.74375000000001</v>
      </c>
      <c r="G10" s="141">
        <v>137.74374999999998</v>
      </c>
      <c r="H10" s="141">
        <v>137.74375000000001</v>
      </c>
      <c r="I10">
        <v>139.04</v>
      </c>
      <c r="J10">
        <v>136.19</v>
      </c>
      <c r="K10">
        <v>137.35</v>
      </c>
      <c r="L10">
        <v>135.72</v>
      </c>
      <c r="M10">
        <v>136.68</v>
      </c>
      <c r="N10" s="178">
        <v>136.4</v>
      </c>
      <c r="O10">
        <v>141.21</v>
      </c>
      <c r="P10" s="204">
        <v>139.36000000000001</v>
      </c>
      <c r="Q10" s="203">
        <v>136.91</v>
      </c>
      <c r="R10">
        <v>138.26</v>
      </c>
      <c r="S10">
        <v>136.13999999999999</v>
      </c>
      <c r="T10">
        <v>137.44999999999999</v>
      </c>
      <c r="U10">
        <v>140.15</v>
      </c>
      <c r="V10">
        <v>139.54</v>
      </c>
      <c r="W10" s="178">
        <v>134.72999999999999</v>
      </c>
      <c r="X10">
        <v>140.43</v>
      </c>
      <c r="Y10" s="178">
        <v>141.31</v>
      </c>
      <c r="Z10">
        <v>141.09</v>
      </c>
      <c r="AA10">
        <v>141.32</v>
      </c>
      <c r="AB10" s="204">
        <v>143.22999999999999</v>
      </c>
      <c r="AC10" s="203">
        <v>142.44999999999999</v>
      </c>
      <c r="AD10">
        <v>138.84</v>
      </c>
      <c r="AE10">
        <v>141.75</v>
      </c>
      <c r="AF10">
        <v>141.29</v>
      </c>
      <c r="AG10">
        <v>140.32</v>
      </c>
      <c r="AH10">
        <v>137.88</v>
      </c>
      <c r="AI10">
        <v>142.09</v>
      </c>
      <c r="AJ10">
        <v>140.59</v>
      </c>
      <c r="AK10">
        <v>139.66</v>
      </c>
      <c r="AL10">
        <v>143.78</v>
      </c>
      <c r="AM10">
        <v>144.35</v>
      </c>
      <c r="AN10" s="204">
        <v>144.85</v>
      </c>
      <c r="AO10">
        <v>144.44</v>
      </c>
      <c r="AP10">
        <v>148.72</v>
      </c>
      <c r="AQ10">
        <v>146.22</v>
      </c>
      <c r="AR10">
        <v>148</v>
      </c>
      <c r="AS10">
        <v>148.15</v>
      </c>
      <c r="AT10">
        <v>146.16999999999999</v>
      </c>
      <c r="AU10">
        <v>148.59</v>
      </c>
      <c r="AV10">
        <v>148.22999999999999</v>
      </c>
      <c r="AW10">
        <v>148.16</v>
      </c>
      <c r="AX10">
        <v>145.49</v>
      </c>
      <c r="AY10">
        <v>144.88</v>
      </c>
      <c r="AZ10">
        <v>145.75</v>
      </c>
      <c r="BA10">
        <v>145.5</v>
      </c>
      <c r="BB10">
        <v>146.5</v>
      </c>
      <c r="BC10" s="293">
        <v>151.77251100540099</v>
      </c>
      <c r="BD10" s="293">
        <v>147.22999999999999</v>
      </c>
      <c r="BE10" s="293">
        <v>149.05430079999999</v>
      </c>
      <c r="BF10" s="293">
        <v>146.62220479999999</v>
      </c>
      <c r="BG10" s="293">
        <v>145.89072469999999</v>
      </c>
      <c r="BH10" s="293">
        <v>145.18164400000001</v>
      </c>
      <c r="BI10" s="293">
        <v>142.9506183</v>
      </c>
      <c r="BJ10" s="293">
        <v>147.10583690000001</v>
      </c>
      <c r="BK10" s="397">
        <v>157.33300449999999</v>
      </c>
      <c r="BL10" s="397">
        <v>151.0993838</v>
      </c>
      <c r="BM10" s="397">
        <v>147.53899569999999</v>
      </c>
      <c r="BN10" s="397">
        <v>151.23971700000001</v>
      </c>
      <c r="BO10" s="397">
        <v>148.94373419999999</v>
      </c>
      <c r="BP10" s="397">
        <v>151.41882899999999</v>
      </c>
      <c r="BQ10" s="397"/>
      <c r="BR10" s="226">
        <f t="shared" si="0"/>
        <v>137.74375000000001</v>
      </c>
      <c r="BS10" s="227">
        <f t="shared" si="1"/>
        <v>139.21333333333331</v>
      </c>
      <c r="BT10" s="193">
        <f t="shared" si="14"/>
        <v>1.0668965621549509E-2</v>
      </c>
      <c r="BU10" s="258">
        <f t="shared" si="2"/>
        <v>0.81405485835509184</v>
      </c>
      <c r="BV10" s="185">
        <f t="shared" si="6"/>
        <v>0.50430646884881891</v>
      </c>
      <c r="BW10" s="295">
        <f t="shared" si="7"/>
        <v>1.6617649700365833E-2</v>
      </c>
      <c r="BX10" s="184">
        <f t="shared" si="8"/>
        <v>-1.1153680090566915</v>
      </c>
      <c r="BY10" s="303">
        <f t="shared" si="9"/>
        <v>-1.8122381926078086E-2</v>
      </c>
      <c r="BZ10" s="300">
        <f t="shared" si="10"/>
        <v>147.20187591711675</v>
      </c>
      <c r="CA10" s="300">
        <f t="shared" si="11"/>
        <v>148.69824947499998</v>
      </c>
      <c r="CB10" s="297">
        <f t="shared" si="15"/>
        <v>1.0165451687081495E-2</v>
      </c>
      <c r="CC10" s="301">
        <f t="shared" si="3"/>
        <v>0.74592348151795496</v>
      </c>
      <c r="CD10" s="297">
        <f t="shared" si="12"/>
        <v>4.0277531295526744E-3</v>
      </c>
      <c r="CE10" s="141">
        <f t="shared" si="4"/>
        <v>137.71250000000001</v>
      </c>
      <c r="CF10" s="141">
        <f t="shared" si="5"/>
        <v>140.99999999999997</v>
      </c>
      <c r="CG10" s="6">
        <f t="shared" si="13"/>
        <v>2.3872197512934346E-2</v>
      </c>
    </row>
    <row r="11" spans="1:85" ht="15.75">
      <c r="A11">
        <v>1010204</v>
      </c>
      <c r="B11" s="232">
        <v>234.64</v>
      </c>
      <c r="C11" s="245">
        <v>1010204</v>
      </c>
      <c r="D11" s="204" t="s">
        <v>209</v>
      </c>
      <c r="E11" s="231">
        <v>122.175</v>
      </c>
      <c r="F11" s="141">
        <v>122.175</v>
      </c>
      <c r="G11" s="141">
        <v>122.17500000000001</v>
      </c>
      <c r="H11" s="141">
        <v>122.17500000000001</v>
      </c>
      <c r="I11">
        <v>119.37</v>
      </c>
      <c r="J11">
        <v>120.05</v>
      </c>
      <c r="K11">
        <v>121.66</v>
      </c>
      <c r="L11">
        <v>122.52</v>
      </c>
      <c r="M11">
        <v>121.11</v>
      </c>
      <c r="N11" s="175">
        <v>125.05</v>
      </c>
      <c r="O11">
        <v>123.83</v>
      </c>
      <c r="P11" s="204">
        <v>123.81</v>
      </c>
      <c r="Q11" s="203">
        <v>123.59</v>
      </c>
      <c r="R11">
        <v>122.76</v>
      </c>
      <c r="S11">
        <v>123.11</v>
      </c>
      <c r="T11">
        <v>125.8</v>
      </c>
      <c r="U11">
        <v>128.53</v>
      </c>
      <c r="V11">
        <v>129.44999999999999</v>
      </c>
      <c r="W11" s="175">
        <v>123.53</v>
      </c>
      <c r="X11">
        <v>127.15</v>
      </c>
      <c r="Y11" s="175">
        <v>130.59</v>
      </c>
      <c r="Z11">
        <v>130.46</v>
      </c>
      <c r="AA11">
        <v>127.34</v>
      </c>
      <c r="AB11" s="204">
        <v>128.38</v>
      </c>
      <c r="AC11" s="203">
        <v>128.32</v>
      </c>
      <c r="AD11">
        <v>125.76</v>
      </c>
      <c r="AE11">
        <v>127.19</v>
      </c>
      <c r="AF11">
        <v>128.11000000000001</v>
      </c>
      <c r="AG11">
        <v>123.28</v>
      </c>
      <c r="AH11">
        <v>122.18</v>
      </c>
      <c r="AI11">
        <v>124.3</v>
      </c>
      <c r="AJ11">
        <v>126.41</v>
      </c>
      <c r="AK11">
        <v>127.96</v>
      </c>
      <c r="AL11">
        <v>129.03</v>
      </c>
      <c r="AM11">
        <v>130.43</v>
      </c>
      <c r="AN11" s="204">
        <v>131.88999999999999</v>
      </c>
      <c r="AO11">
        <v>130.78</v>
      </c>
      <c r="AP11">
        <v>130.27000000000001</v>
      </c>
      <c r="AQ11">
        <v>135.62</v>
      </c>
      <c r="AR11">
        <v>134.38</v>
      </c>
      <c r="AS11">
        <v>136.29</v>
      </c>
      <c r="AT11">
        <v>134.66</v>
      </c>
      <c r="AU11">
        <v>141.79</v>
      </c>
      <c r="AV11">
        <v>140.31</v>
      </c>
      <c r="AW11">
        <v>137.33000000000001</v>
      </c>
      <c r="AX11">
        <v>137.19</v>
      </c>
      <c r="AY11">
        <v>141.11000000000001</v>
      </c>
      <c r="AZ11">
        <v>140.22</v>
      </c>
      <c r="BA11">
        <v>137.82</v>
      </c>
      <c r="BB11">
        <v>138.63999999999999</v>
      </c>
      <c r="BC11" s="293">
        <v>143.24812889099101</v>
      </c>
      <c r="BD11" s="293">
        <v>143.16</v>
      </c>
      <c r="BE11" s="293">
        <v>140.8537269</v>
      </c>
      <c r="BF11" s="293">
        <v>137.06668619999999</v>
      </c>
      <c r="BG11" s="293">
        <v>141.336298</v>
      </c>
      <c r="BH11" s="293">
        <v>142.015624</v>
      </c>
      <c r="BI11" s="293">
        <v>140.82950349999999</v>
      </c>
      <c r="BJ11" s="293">
        <v>141.60897729999999</v>
      </c>
      <c r="BK11" s="397">
        <v>149.3839979</v>
      </c>
      <c r="BL11" s="397">
        <v>148.9248633</v>
      </c>
      <c r="BM11" s="397">
        <v>147.1951962</v>
      </c>
      <c r="BN11" s="397">
        <v>143.89594790000001</v>
      </c>
      <c r="BO11" s="397">
        <v>146.33018970000001</v>
      </c>
      <c r="BP11" s="397">
        <v>150.46880250000001</v>
      </c>
      <c r="BQ11" s="397"/>
      <c r="BR11" s="226">
        <f t="shared" si="0"/>
        <v>122.17499999999997</v>
      </c>
      <c r="BS11" s="227">
        <f t="shared" si="1"/>
        <v>126.72416666666668</v>
      </c>
      <c r="BT11" s="193">
        <f t="shared" si="14"/>
        <v>3.7234840733920249E-2</v>
      </c>
      <c r="BU11" s="258">
        <f t="shared" si="2"/>
        <v>7.2755041550228592</v>
      </c>
      <c r="BV11" s="185">
        <f t="shared" si="6"/>
        <v>4.5071702132315377</v>
      </c>
      <c r="BW11" s="295">
        <f t="shared" si="7"/>
        <v>2.8282699615744367E-2</v>
      </c>
      <c r="BX11" s="184">
        <f t="shared" si="8"/>
        <v>3.4141693525669981</v>
      </c>
      <c r="BY11" s="303">
        <f t="shared" si="9"/>
        <v>5.5473064015757551E-2</v>
      </c>
      <c r="BZ11" s="300">
        <f t="shared" si="10"/>
        <v>139.3140107409159</v>
      </c>
      <c r="CA11" s="300">
        <f t="shared" si="11"/>
        <v>144.15915111666666</v>
      </c>
      <c r="CB11" s="398">
        <f t="shared" si="15"/>
        <v>3.4778557806086852E-2</v>
      </c>
      <c r="CC11" s="301">
        <f t="shared" si="3"/>
        <v>6.9732046001076435</v>
      </c>
      <c r="CD11" s="167">
        <f t="shared" si="12"/>
        <v>3.7653120389693227E-2</v>
      </c>
      <c r="CE11" s="141">
        <f t="shared" si="4"/>
        <v>124.42416666666666</v>
      </c>
      <c r="CF11" s="141">
        <f t="shared" si="5"/>
        <v>126.92166666666668</v>
      </c>
      <c r="CG11" s="6">
        <f t="shared" si="13"/>
        <v>2.0072467165408892E-2</v>
      </c>
    </row>
    <row r="12" spans="1:85" s="301" customFormat="1" ht="15.75">
      <c r="A12">
        <v>1010205</v>
      </c>
      <c r="B12" s="311">
        <v>67.61</v>
      </c>
      <c r="C12" s="312">
        <v>1010205</v>
      </c>
      <c r="D12" s="296" t="s">
        <v>210</v>
      </c>
      <c r="E12" s="313">
        <v>114.44875</v>
      </c>
      <c r="F12" s="314">
        <v>114.44874999999999</v>
      </c>
      <c r="G12" s="314">
        <v>114.44874999999996</v>
      </c>
      <c r="H12" s="314">
        <v>114.44874999999999</v>
      </c>
      <c r="I12" s="301">
        <v>113.89</v>
      </c>
      <c r="J12" s="301">
        <v>113.89</v>
      </c>
      <c r="K12" s="301">
        <v>113.9</v>
      </c>
      <c r="L12" s="301">
        <v>113.9</v>
      </c>
      <c r="M12" s="301">
        <v>114.42</v>
      </c>
      <c r="N12" s="322">
        <v>114.42</v>
      </c>
      <c r="O12" s="301">
        <v>114.42</v>
      </c>
      <c r="P12" s="296">
        <v>116.75</v>
      </c>
      <c r="Q12" s="316">
        <v>116.13</v>
      </c>
      <c r="R12" s="301">
        <v>116.13</v>
      </c>
      <c r="S12" s="301">
        <v>116.28</v>
      </c>
      <c r="T12" s="301">
        <v>116.79</v>
      </c>
      <c r="U12" s="301">
        <v>118.25</v>
      </c>
      <c r="V12" s="301">
        <v>119.23</v>
      </c>
      <c r="W12" s="322">
        <v>128.02000000000001</v>
      </c>
      <c r="X12" s="301">
        <v>121.9</v>
      </c>
      <c r="Y12" s="322">
        <v>124.83</v>
      </c>
      <c r="Z12" s="301">
        <v>125.16</v>
      </c>
      <c r="AA12" s="301">
        <v>125.21</v>
      </c>
      <c r="AB12" s="296">
        <v>125.21</v>
      </c>
      <c r="AC12" s="316">
        <v>128.44999999999999</v>
      </c>
      <c r="AD12" s="301">
        <v>132.22999999999999</v>
      </c>
      <c r="AE12" s="301">
        <v>132.69999999999999</v>
      </c>
      <c r="AF12" s="301">
        <v>133.19</v>
      </c>
      <c r="AG12" s="301">
        <v>132.96</v>
      </c>
      <c r="AH12" s="301">
        <v>133.76</v>
      </c>
      <c r="AI12" s="301">
        <v>134.28</v>
      </c>
      <c r="AJ12" s="301">
        <v>134.13</v>
      </c>
      <c r="AK12" s="301">
        <v>134.13</v>
      </c>
      <c r="AL12" s="301">
        <v>134.4</v>
      </c>
      <c r="AM12" s="301">
        <v>134.28</v>
      </c>
      <c r="AN12" s="296">
        <v>134.28</v>
      </c>
      <c r="AO12" s="301">
        <v>132.66</v>
      </c>
      <c r="AP12" s="301">
        <v>132.84</v>
      </c>
      <c r="AQ12" s="301">
        <v>134.13</v>
      </c>
      <c r="AR12" s="301">
        <v>131.32</v>
      </c>
      <c r="AS12" s="301">
        <v>130.93</v>
      </c>
      <c r="AT12" s="301">
        <v>130.91999999999999</v>
      </c>
      <c r="AU12" s="301">
        <v>131.24</v>
      </c>
      <c r="AV12" s="301">
        <v>131.57</v>
      </c>
      <c r="AW12" s="301">
        <v>132.94999999999999</v>
      </c>
      <c r="AX12">
        <v>132.69</v>
      </c>
      <c r="AY12">
        <v>132.76</v>
      </c>
      <c r="AZ12">
        <v>130.84</v>
      </c>
      <c r="BA12">
        <v>132.6</v>
      </c>
      <c r="BB12">
        <v>134.5</v>
      </c>
      <c r="BC12" s="293">
        <v>134.371733665466</v>
      </c>
      <c r="BD12" s="293">
        <v>136.22</v>
      </c>
      <c r="BE12" s="293">
        <v>131.02459909999999</v>
      </c>
      <c r="BF12" s="293">
        <v>131.57273530000001</v>
      </c>
      <c r="BG12" s="293">
        <v>130.4144263</v>
      </c>
      <c r="BH12" s="293">
        <v>132.3189735</v>
      </c>
      <c r="BI12" s="293">
        <v>124.3653417</v>
      </c>
      <c r="BJ12" s="293">
        <v>129.9577117</v>
      </c>
      <c r="BK12" s="397">
        <v>130.18900160000001</v>
      </c>
      <c r="BL12" s="397">
        <v>128.20031639999999</v>
      </c>
      <c r="BM12" s="397">
        <v>132.94851779999999</v>
      </c>
      <c r="BN12" s="397">
        <v>134.79981419999999</v>
      </c>
      <c r="BO12" s="397">
        <v>133.7994218</v>
      </c>
      <c r="BP12" s="397">
        <v>132.37038849999999</v>
      </c>
      <c r="BQ12" s="397"/>
      <c r="BR12" s="317">
        <f t="shared" si="0"/>
        <v>114.44875</v>
      </c>
      <c r="BS12" s="318">
        <f t="shared" si="1"/>
        <v>121.09500000000001</v>
      </c>
      <c r="BT12" s="279">
        <f t="shared" si="14"/>
        <v>5.8071844384495419E-2</v>
      </c>
      <c r="BU12" s="320">
        <f t="shared" si="2"/>
        <v>3.0627870637501466</v>
      </c>
      <c r="BV12" s="321">
        <f t="shared" si="6"/>
        <v>1.897394644971125</v>
      </c>
      <c r="BW12" s="295">
        <f t="shared" si="7"/>
        <v>-1.0680414614467448E-2</v>
      </c>
      <c r="BX12" s="184">
        <f t="shared" si="8"/>
        <v>-0.40429708823633725</v>
      </c>
      <c r="BY12" s="303">
        <f t="shared" si="9"/>
        <v>-6.5689765038328173E-3</v>
      </c>
      <c r="BZ12" s="300">
        <f t="shared" si="10"/>
        <v>132.63264447212217</v>
      </c>
      <c r="CA12" s="300">
        <f t="shared" si="11"/>
        <v>130.9967706583333</v>
      </c>
      <c r="CB12" s="297">
        <f t="shared" si="15"/>
        <v>-1.2333870144108472E-2</v>
      </c>
      <c r="CC12" s="301">
        <f t="shared" si="3"/>
        <v>-0.67839826772962175</v>
      </c>
      <c r="CD12" s="297">
        <f t="shared" si="12"/>
        <v>-3.6631381282844436E-3</v>
      </c>
      <c r="CE12" s="314">
        <f t="shared" si="4"/>
        <v>117.06166666666667</v>
      </c>
      <c r="CF12" s="314">
        <f t="shared" si="5"/>
        <v>129.15666666666667</v>
      </c>
      <c r="CG12" s="166">
        <f t="shared" si="13"/>
        <v>0.10332161111664795</v>
      </c>
    </row>
    <row r="13" spans="1:85" ht="15.75">
      <c r="A13">
        <v>1010206</v>
      </c>
      <c r="B13" s="232">
        <v>101.74</v>
      </c>
      <c r="C13" s="245">
        <v>1010206</v>
      </c>
      <c r="D13" s="204" t="s">
        <v>211</v>
      </c>
      <c r="E13" s="231">
        <v>136.19874999999999</v>
      </c>
      <c r="F13" s="141">
        <v>136.19874999999999</v>
      </c>
      <c r="G13" s="141">
        <v>136.19874999999999</v>
      </c>
      <c r="H13" s="141">
        <v>136.19874999999999</v>
      </c>
      <c r="I13">
        <v>133.08000000000001</v>
      </c>
      <c r="J13">
        <v>133.6</v>
      </c>
      <c r="K13">
        <v>135.16</v>
      </c>
      <c r="L13">
        <v>134.19999999999999</v>
      </c>
      <c r="M13">
        <v>134.47</v>
      </c>
      <c r="N13" s="175">
        <v>139.54</v>
      </c>
      <c r="O13">
        <v>138.78</v>
      </c>
      <c r="P13" s="204">
        <v>140.76</v>
      </c>
      <c r="Q13" s="203">
        <v>139.31</v>
      </c>
      <c r="R13">
        <v>137.16999999999999</v>
      </c>
      <c r="S13">
        <v>137.97999999999999</v>
      </c>
      <c r="T13">
        <v>138.66</v>
      </c>
      <c r="U13">
        <v>137.65</v>
      </c>
      <c r="V13">
        <v>141.08000000000001</v>
      </c>
      <c r="W13" s="175">
        <v>134</v>
      </c>
      <c r="X13">
        <v>137.59</v>
      </c>
      <c r="Y13" s="175">
        <v>139.55000000000001</v>
      </c>
      <c r="Z13">
        <v>139.66999999999999</v>
      </c>
      <c r="AA13">
        <v>137.69</v>
      </c>
      <c r="AB13" s="204">
        <v>141.22999999999999</v>
      </c>
      <c r="AC13" s="203">
        <v>140.85</v>
      </c>
      <c r="AD13">
        <v>137.82</v>
      </c>
      <c r="AE13">
        <v>142.76</v>
      </c>
      <c r="AF13">
        <v>145.37</v>
      </c>
      <c r="AG13">
        <v>139.91999999999999</v>
      </c>
      <c r="AH13">
        <v>140.84</v>
      </c>
      <c r="AI13">
        <v>139.51</v>
      </c>
      <c r="AJ13">
        <v>140.05000000000001</v>
      </c>
      <c r="AK13">
        <v>140.38999999999999</v>
      </c>
      <c r="AL13">
        <v>141.78</v>
      </c>
      <c r="AM13">
        <v>142</v>
      </c>
      <c r="AN13" s="204">
        <v>146.04</v>
      </c>
      <c r="AO13">
        <v>142.12</v>
      </c>
      <c r="AP13">
        <v>143.01</v>
      </c>
      <c r="AQ13">
        <v>140.55000000000001</v>
      </c>
      <c r="AR13">
        <v>146.22</v>
      </c>
      <c r="AS13">
        <v>142.66999999999999</v>
      </c>
      <c r="AT13">
        <v>141.08000000000001</v>
      </c>
      <c r="AU13">
        <v>138.94999999999999</v>
      </c>
      <c r="AV13">
        <v>143</v>
      </c>
      <c r="AW13">
        <v>141.49</v>
      </c>
      <c r="AX13">
        <v>141.13999999999999</v>
      </c>
      <c r="AY13">
        <v>149.80000000000001</v>
      </c>
      <c r="AZ13">
        <v>150.71</v>
      </c>
      <c r="BA13">
        <v>142.97999999999999</v>
      </c>
      <c r="BB13">
        <v>141.94999999999999</v>
      </c>
      <c r="BC13" s="293">
        <v>143.562984466552</v>
      </c>
      <c r="BD13" s="293">
        <v>135.85</v>
      </c>
      <c r="BE13" s="293">
        <v>138.19128269999999</v>
      </c>
      <c r="BF13" s="293">
        <v>138.7710333</v>
      </c>
      <c r="BG13" s="293">
        <v>137.88985009999999</v>
      </c>
      <c r="BH13" s="293">
        <v>140.60556890000001</v>
      </c>
      <c r="BI13" s="293">
        <v>144.08838750000001</v>
      </c>
      <c r="BJ13" s="293">
        <v>145.177269</v>
      </c>
      <c r="BK13" s="397">
        <v>145.18200160000001</v>
      </c>
      <c r="BL13" s="397">
        <v>156.41036030000001</v>
      </c>
      <c r="BM13" s="397">
        <v>144.07844539999999</v>
      </c>
      <c r="BN13" s="397">
        <v>141.4674163</v>
      </c>
      <c r="BO13" s="397">
        <v>138.8564825</v>
      </c>
      <c r="BP13" s="397">
        <v>137.65513899999999</v>
      </c>
      <c r="BQ13" s="397"/>
      <c r="BR13" s="226">
        <f t="shared" si="0"/>
        <v>136.19874999999999</v>
      </c>
      <c r="BS13" s="227">
        <f t="shared" si="1"/>
        <v>138.465</v>
      </c>
      <c r="BT13" s="193">
        <f t="shared" si="14"/>
        <v>1.6639286337062575E-2</v>
      </c>
      <c r="BU13" s="258">
        <f t="shared" si="2"/>
        <v>1.5715519622977663</v>
      </c>
      <c r="BV13" s="185">
        <f t="shared" si="6"/>
        <v>0.97357544468226731</v>
      </c>
      <c r="BW13" s="295">
        <f t="shared" si="7"/>
        <v>-8.6516918646560859E-3</v>
      </c>
      <c r="BX13" s="184">
        <f t="shared" si="8"/>
        <v>-1.587840546146537</v>
      </c>
      <c r="BY13" s="303">
        <f t="shared" si="9"/>
        <v>-2.5799065941757141E-2</v>
      </c>
      <c r="BZ13" s="300">
        <f t="shared" si="10"/>
        <v>142.76524870554601</v>
      </c>
      <c r="CA13" s="300">
        <f t="shared" si="11"/>
        <v>142.36443638333333</v>
      </c>
      <c r="CB13" s="297">
        <f t="shared" si="15"/>
        <v>-2.807492200285866E-3</v>
      </c>
      <c r="CC13" s="301">
        <f t="shared" si="3"/>
        <v>-0.25012482153278182</v>
      </c>
      <c r="CD13" s="297">
        <f t="shared" si="12"/>
        <v>-1.3505956812853281E-3</v>
      </c>
      <c r="CE13" s="141">
        <f t="shared" si="4"/>
        <v>137.79999999999998</v>
      </c>
      <c r="CF13" s="141">
        <f t="shared" si="5"/>
        <v>140.23333333333335</v>
      </c>
      <c r="CG13" s="6">
        <f t="shared" si="13"/>
        <v>1.7658442186744283E-2</v>
      </c>
    </row>
    <row r="14" spans="1:85" ht="15.75">
      <c r="A14">
        <v>1010301</v>
      </c>
      <c r="B14" s="232">
        <v>332.07</v>
      </c>
      <c r="C14" s="245">
        <v>1010301</v>
      </c>
      <c r="D14" s="309" t="s">
        <v>212</v>
      </c>
      <c r="E14" s="231">
        <v>187.9675</v>
      </c>
      <c r="F14" s="141">
        <v>187.9675</v>
      </c>
      <c r="G14" s="141">
        <v>187.9675</v>
      </c>
      <c r="H14" s="141">
        <v>187.9675</v>
      </c>
      <c r="I14">
        <v>185.48</v>
      </c>
      <c r="J14">
        <v>181.83</v>
      </c>
      <c r="K14">
        <v>186.64</v>
      </c>
      <c r="L14">
        <v>183.07</v>
      </c>
      <c r="M14">
        <v>188.82</v>
      </c>
      <c r="N14" s="178">
        <v>193.23</v>
      </c>
      <c r="O14">
        <v>193.94</v>
      </c>
      <c r="P14" s="204">
        <v>190.73</v>
      </c>
      <c r="Q14" s="203">
        <v>193.48</v>
      </c>
      <c r="R14">
        <v>192.37</v>
      </c>
      <c r="S14">
        <v>194.34</v>
      </c>
      <c r="T14">
        <v>198.14</v>
      </c>
      <c r="U14">
        <v>199.64</v>
      </c>
      <c r="V14">
        <v>197.99</v>
      </c>
      <c r="W14" s="178">
        <v>201.69</v>
      </c>
      <c r="X14">
        <v>210.12</v>
      </c>
      <c r="Y14" s="178">
        <v>214.21</v>
      </c>
      <c r="Z14">
        <v>201.9</v>
      </c>
      <c r="AA14">
        <v>204.97</v>
      </c>
      <c r="AB14" s="204">
        <v>203.71</v>
      </c>
      <c r="AC14" s="203">
        <v>199.12</v>
      </c>
      <c r="AD14">
        <v>193.36</v>
      </c>
      <c r="AE14">
        <v>205.32</v>
      </c>
      <c r="AF14">
        <v>192.37</v>
      </c>
      <c r="AG14">
        <v>200.82</v>
      </c>
      <c r="AH14">
        <v>190.19</v>
      </c>
      <c r="AI14">
        <v>201.45</v>
      </c>
      <c r="AJ14">
        <v>201.84</v>
      </c>
      <c r="AK14">
        <v>209.02</v>
      </c>
      <c r="AL14">
        <v>219.44</v>
      </c>
      <c r="AM14">
        <v>212.42</v>
      </c>
      <c r="AN14" s="204">
        <v>226.51</v>
      </c>
      <c r="AO14">
        <v>217.97</v>
      </c>
      <c r="AP14">
        <v>217.72</v>
      </c>
      <c r="AQ14">
        <v>211.8</v>
      </c>
      <c r="AR14">
        <v>223.76</v>
      </c>
      <c r="AS14">
        <v>222.51</v>
      </c>
      <c r="AT14">
        <v>214.55</v>
      </c>
      <c r="AU14">
        <v>215.86</v>
      </c>
      <c r="AV14">
        <v>222.98</v>
      </c>
      <c r="AW14">
        <v>213.46</v>
      </c>
      <c r="AX14">
        <v>218.95</v>
      </c>
      <c r="AY14">
        <v>222.68</v>
      </c>
      <c r="AZ14">
        <v>224.97</v>
      </c>
      <c r="BA14">
        <v>219.71</v>
      </c>
      <c r="BB14">
        <v>211.85</v>
      </c>
      <c r="BC14" s="293">
        <v>214.69218730926499</v>
      </c>
      <c r="BD14" s="293">
        <v>218.75</v>
      </c>
      <c r="BE14" s="293">
        <v>224.05498030000001</v>
      </c>
      <c r="BF14" s="293">
        <v>220.98650929999999</v>
      </c>
      <c r="BG14" s="293">
        <v>212.13579179999999</v>
      </c>
      <c r="BH14" s="293">
        <v>214.2718792</v>
      </c>
      <c r="BI14" s="293">
        <v>218.42021940000001</v>
      </c>
      <c r="BJ14" s="293">
        <v>209.4387054</v>
      </c>
      <c r="BK14" s="397">
        <v>215.62299730000001</v>
      </c>
      <c r="BL14" s="397">
        <v>217.30165479999999</v>
      </c>
      <c r="BM14" s="397">
        <v>210.76831820000001</v>
      </c>
      <c r="BN14" s="397">
        <v>210.1759672</v>
      </c>
      <c r="BO14" s="397">
        <v>208.18982120000001</v>
      </c>
      <c r="BP14" s="397">
        <v>212.29486470000001</v>
      </c>
      <c r="BQ14" s="397"/>
      <c r="BR14" s="226">
        <f t="shared" si="0"/>
        <v>187.9675</v>
      </c>
      <c r="BS14" s="227">
        <f t="shared" si="1"/>
        <v>201.04666666666665</v>
      </c>
      <c r="BT14" s="193">
        <f t="shared" si="14"/>
        <v>6.9582064275295785E-2</v>
      </c>
      <c r="BU14" s="258">
        <f t="shared" si="2"/>
        <v>29.603217158369478</v>
      </c>
      <c r="BV14" s="185">
        <f t="shared" si="6"/>
        <v>18.339174268756697</v>
      </c>
      <c r="BW14" s="295">
        <f t="shared" si="7"/>
        <v>1.9717791563192977E-2</v>
      </c>
      <c r="BX14" s="184">
        <f t="shared" si="8"/>
        <v>-3.9423947337014527</v>
      </c>
      <c r="BY14" s="303">
        <f t="shared" si="9"/>
        <v>-6.405561436885826E-2</v>
      </c>
      <c r="BZ14" s="300">
        <f t="shared" si="10"/>
        <v>218.41351560910547</v>
      </c>
      <c r="CA14" s="300">
        <f t="shared" si="11"/>
        <v>214.47180906666665</v>
      </c>
      <c r="CB14" s="297">
        <f t="shared" si="15"/>
        <v>-1.8046990047508316E-2</v>
      </c>
      <c r="CC14" s="301">
        <f t="shared" si="3"/>
        <v>-8.0285649335416789</v>
      </c>
      <c r="CD14" s="167">
        <f t="shared" si="12"/>
        <v>-4.3351735584303337E-2</v>
      </c>
      <c r="CE14" s="141">
        <f t="shared" si="4"/>
        <v>193.95333333333335</v>
      </c>
      <c r="CF14" s="141">
        <f t="shared" si="5"/>
        <v>201.46166666666667</v>
      </c>
      <c r="CG14" s="6">
        <f t="shared" si="13"/>
        <v>3.8712061320592461E-2</v>
      </c>
    </row>
    <row r="15" spans="1:85" ht="15.75">
      <c r="A15">
        <v>1010302</v>
      </c>
      <c r="B15" s="232">
        <v>244.79</v>
      </c>
      <c r="C15" s="245">
        <v>1010302</v>
      </c>
      <c r="D15" s="296" t="s">
        <v>213</v>
      </c>
      <c r="E15" s="231">
        <v>244.27874999999995</v>
      </c>
      <c r="F15" s="141">
        <v>244.27874999999995</v>
      </c>
      <c r="G15" s="141">
        <v>244.27875</v>
      </c>
      <c r="H15" s="141">
        <v>244.27874999999997</v>
      </c>
      <c r="I15">
        <v>244.45</v>
      </c>
      <c r="J15">
        <v>246.48</v>
      </c>
      <c r="K15">
        <v>249.13</v>
      </c>
      <c r="L15">
        <v>237.06</v>
      </c>
      <c r="M15">
        <v>249.32</v>
      </c>
      <c r="N15" s="175">
        <v>242.09</v>
      </c>
      <c r="O15">
        <v>239.2</v>
      </c>
      <c r="P15" s="204">
        <v>246.5</v>
      </c>
      <c r="Q15" s="203">
        <v>242.1</v>
      </c>
      <c r="R15">
        <v>246.41</v>
      </c>
      <c r="S15">
        <v>243.42</v>
      </c>
      <c r="T15">
        <v>236.98</v>
      </c>
      <c r="U15">
        <v>251.31</v>
      </c>
      <c r="V15">
        <v>248.92</v>
      </c>
      <c r="W15" s="175">
        <v>276.11</v>
      </c>
      <c r="X15">
        <v>257.64</v>
      </c>
      <c r="Y15" s="175">
        <v>256.64999999999998</v>
      </c>
      <c r="Z15">
        <v>252.39</v>
      </c>
      <c r="AA15">
        <v>239.49</v>
      </c>
      <c r="AB15" s="204">
        <v>231.42</v>
      </c>
      <c r="AC15" s="203">
        <v>238</v>
      </c>
      <c r="AD15">
        <v>251</v>
      </c>
      <c r="AE15">
        <v>248.27</v>
      </c>
      <c r="AF15">
        <v>243.21</v>
      </c>
      <c r="AG15">
        <v>235.19</v>
      </c>
      <c r="AH15">
        <v>221.51</v>
      </c>
      <c r="AI15">
        <v>239.89</v>
      </c>
      <c r="AJ15">
        <v>228.35</v>
      </c>
      <c r="AK15">
        <v>234.87</v>
      </c>
      <c r="AL15">
        <v>247.52</v>
      </c>
      <c r="AM15">
        <v>250.23</v>
      </c>
      <c r="AN15" s="204">
        <v>246.73</v>
      </c>
      <c r="AO15">
        <v>235.25</v>
      </c>
      <c r="AP15">
        <v>241.3</v>
      </c>
      <c r="AQ15">
        <v>238.62</v>
      </c>
      <c r="AR15">
        <v>250.94</v>
      </c>
      <c r="AS15">
        <v>245.41</v>
      </c>
      <c r="AT15">
        <v>254.81</v>
      </c>
      <c r="AU15">
        <v>248.25</v>
      </c>
      <c r="AV15">
        <v>233.45</v>
      </c>
      <c r="AW15">
        <v>235.95</v>
      </c>
      <c r="AX15">
        <v>239.15</v>
      </c>
      <c r="AY15">
        <v>233.43</v>
      </c>
      <c r="AZ15">
        <v>241.47</v>
      </c>
      <c r="BA15">
        <v>243.13</v>
      </c>
      <c r="BB15">
        <v>246.12</v>
      </c>
      <c r="BC15" s="293">
        <v>236.27102375030501</v>
      </c>
      <c r="BD15" s="293">
        <v>239.05</v>
      </c>
      <c r="BE15" s="293">
        <v>234.97350220000001</v>
      </c>
      <c r="BF15" s="293">
        <v>252.38804819999999</v>
      </c>
      <c r="BG15" s="293">
        <v>253.1591415</v>
      </c>
      <c r="BH15" s="293">
        <v>256.8955421</v>
      </c>
      <c r="BI15" s="293">
        <v>262.31257920000002</v>
      </c>
      <c r="BJ15" s="293">
        <v>260.3569746</v>
      </c>
      <c r="BK15" s="397">
        <v>262.9339933</v>
      </c>
      <c r="BL15" s="397">
        <v>269.11530490000001</v>
      </c>
      <c r="BM15" s="397">
        <v>279.95150089999998</v>
      </c>
      <c r="BN15" s="397">
        <v>256.6051483</v>
      </c>
      <c r="BO15" s="397">
        <v>256.35957719999999</v>
      </c>
      <c r="BP15" s="397">
        <v>248.8752365</v>
      </c>
      <c r="BQ15" s="397"/>
      <c r="BR15" s="226">
        <f t="shared" si="0"/>
        <v>244.27874999999997</v>
      </c>
      <c r="BS15" s="227">
        <f t="shared" si="1"/>
        <v>248.57000000000002</v>
      </c>
      <c r="BT15" s="193">
        <f t="shared" si="14"/>
        <v>1.7567021282039574E-2</v>
      </c>
      <c r="BU15" s="258">
        <f t="shared" si="2"/>
        <v>7.1598954976191118</v>
      </c>
      <c r="BV15" s="185">
        <f t="shared" si="6"/>
        <v>4.4355507232361768</v>
      </c>
      <c r="BW15" s="295">
        <f t="shared" si="7"/>
        <v>-2.9194699030733129E-2</v>
      </c>
      <c r="BX15" s="184">
        <f t="shared" si="8"/>
        <v>-0.35932730635281257</v>
      </c>
      <c r="BY15" s="303">
        <f t="shared" si="9"/>
        <v>-5.8383122245920108E-3</v>
      </c>
      <c r="BZ15" s="300">
        <f t="shared" si="10"/>
        <v>241.37425197919211</v>
      </c>
      <c r="CA15" s="300">
        <f t="shared" si="11"/>
        <v>257.82721240833337</v>
      </c>
      <c r="CB15" s="398">
        <f t="shared" si="15"/>
        <v>6.8163693079241972E-2</v>
      </c>
      <c r="CC15" s="301">
        <f t="shared" si="3"/>
        <v>24.703683772551734</v>
      </c>
      <c r="CD15" s="167">
        <f t="shared" si="12"/>
        <v>0.13339215360788964</v>
      </c>
      <c r="CE15" s="141">
        <f t="shared" si="4"/>
        <v>246.61833333333334</v>
      </c>
      <c r="CF15" s="141">
        <f t="shared" si="5"/>
        <v>242.88833333333329</v>
      </c>
      <c r="CG15" s="6">
        <f t="shared" si="13"/>
        <v>-1.5124585222780373E-2</v>
      </c>
    </row>
    <row r="16" spans="1:85" s="301" customFormat="1" ht="15.75">
      <c r="A16">
        <v>1010401</v>
      </c>
      <c r="B16" s="311">
        <v>75.86</v>
      </c>
      <c r="C16" s="312">
        <v>1010401</v>
      </c>
      <c r="D16" s="296" t="s">
        <v>214</v>
      </c>
      <c r="E16" s="313">
        <v>113.43249999999998</v>
      </c>
      <c r="F16" s="314">
        <v>113.4325</v>
      </c>
      <c r="G16" s="314">
        <v>113.4325</v>
      </c>
      <c r="H16" s="314">
        <v>113.4325</v>
      </c>
      <c r="I16" s="301">
        <v>112.2</v>
      </c>
      <c r="J16" s="301">
        <v>112.23</v>
      </c>
      <c r="K16" s="301">
        <v>112.66</v>
      </c>
      <c r="L16" s="301">
        <v>112.66</v>
      </c>
      <c r="M16" s="301">
        <v>114.13</v>
      </c>
      <c r="N16" s="322">
        <v>114.13</v>
      </c>
      <c r="O16" s="301">
        <v>114.61</v>
      </c>
      <c r="P16" s="296">
        <v>114.84</v>
      </c>
      <c r="Q16" s="316">
        <v>115.67</v>
      </c>
      <c r="R16" s="301">
        <v>116.1</v>
      </c>
      <c r="S16" s="301">
        <v>118.1</v>
      </c>
      <c r="T16" s="301">
        <v>118.04</v>
      </c>
      <c r="U16" s="301">
        <v>118.81</v>
      </c>
      <c r="V16" s="301">
        <v>118.32</v>
      </c>
      <c r="W16" s="322">
        <v>115.63</v>
      </c>
      <c r="X16" s="301">
        <v>120.06</v>
      </c>
      <c r="Y16" s="322">
        <v>122.25</v>
      </c>
      <c r="Z16" s="301">
        <v>123</v>
      </c>
      <c r="AA16" s="301">
        <v>125.14</v>
      </c>
      <c r="AB16" s="296">
        <v>125.13</v>
      </c>
      <c r="AC16" s="316">
        <v>127.64</v>
      </c>
      <c r="AD16" s="301">
        <v>127.45</v>
      </c>
      <c r="AE16" s="301">
        <v>127.16</v>
      </c>
      <c r="AF16" s="301">
        <v>127.84</v>
      </c>
      <c r="AG16" s="301">
        <v>127.59</v>
      </c>
      <c r="AH16" s="301">
        <v>127.38</v>
      </c>
      <c r="AI16" s="301">
        <v>127.62</v>
      </c>
      <c r="AJ16" s="301">
        <v>127.53</v>
      </c>
      <c r="AK16" s="301">
        <v>127.64</v>
      </c>
      <c r="AL16" s="301">
        <v>126.97</v>
      </c>
      <c r="AM16" s="301">
        <v>126.95</v>
      </c>
      <c r="AN16" s="296">
        <v>127.55</v>
      </c>
      <c r="AO16" s="301">
        <v>127.33</v>
      </c>
      <c r="AP16" s="301">
        <v>127.79</v>
      </c>
      <c r="AQ16" s="301">
        <v>125.73</v>
      </c>
      <c r="AR16" s="301">
        <v>128.6</v>
      </c>
      <c r="AS16" s="301">
        <v>127.49</v>
      </c>
      <c r="AT16" s="301">
        <v>134.97999999999999</v>
      </c>
      <c r="AU16" s="301">
        <v>136.6</v>
      </c>
      <c r="AV16" s="301">
        <v>136.97</v>
      </c>
      <c r="AW16" s="301">
        <v>136.94</v>
      </c>
      <c r="AX16">
        <v>136.75</v>
      </c>
      <c r="AY16">
        <v>136.30000000000001</v>
      </c>
      <c r="AZ16">
        <v>135.07</v>
      </c>
      <c r="BA16">
        <v>133</v>
      </c>
      <c r="BB16">
        <v>133.01</v>
      </c>
      <c r="BC16" s="293">
        <v>134.65747833251899</v>
      </c>
      <c r="BD16" s="293">
        <v>132.05000000000001</v>
      </c>
      <c r="BE16" s="293">
        <v>133.9485407</v>
      </c>
      <c r="BF16" s="293">
        <v>133.5885882</v>
      </c>
      <c r="BG16" s="293">
        <v>133.57877730000001</v>
      </c>
      <c r="BH16" s="293">
        <v>133.49609380000001</v>
      </c>
      <c r="BI16" s="293">
        <v>133.64262579999999</v>
      </c>
      <c r="BJ16" s="293">
        <v>134.64318510000001</v>
      </c>
      <c r="BK16" s="397">
        <v>135.16700270000001</v>
      </c>
      <c r="BL16" s="397">
        <v>135.26844980000001</v>
      </c>
      <c r="BM16" s="397">
        <v>134.34356450000001</v>
      </c>
      <c r="BN16" s="397">
        <v>133.25474259999999</v>
      </c>
      <c r="BO16" s="397">
        <v>129.88879679999999</v>
      </c>
      <c r="BP16" s="397">
        <v>130.56052919999999</v>
      </c>
      <c r="BQ16" s="397"/>
      <c r="BR16" s="317">
        <f t="shared" si="0"/>
        <v>113.43249999999999</v>
      </c>
      <c r="BS16" s="318">
        <f t="shared" si="1"/>
        <v>119.6875</v>
      </c>
      <c r="BT16" s="279">
        <f t="shared" si="14"/>
        <v>5.5142926409979642E-2</v>
      </c>
      <c r="BU16" s="320">
        <f t="shared" si="2"/>
        <v>3.2342184274212258</v>
      </c>
      <c r="BV16" s="321">
        <f t="shared" si="6"/>
        <v>2.0035962661218072</v>
      </c>
      <c r="BW16" s="295">
        <f t="shared" si="7"/>
        <v>5.171596138767276E-3</v>
      </c>
      <c r="BX16" s="184">
        <f t="shared" si="8"/>
        <v>-1.5262977033466332</v>
      </c>
      <c r="BY16" s="303">
        <f t="shared" si="9"/>
        <v>-2.4799124314437478E-2</v>
      </c>
      <c r="BZ16" s="300">
        <f t="shared" si="10"/>
        <v>134.48478986104325</v>
      </c>
      <c r="CA16" s="300">
        <f t="shared" si="11"/>
        <v>133.44840804166665</v>
      </c>
      <c r="CB16" s="297">
        <f t="shared" si="15"/>
        <v>-7.7063125164372748E-3</v>
      </c>
      <c r="CC16" s="301">
        <f t="shared" si="3"/>
        <v>-0.48223265743139204</v>
      </c>
      <c r="CD16" s="297">
        <f t="shared" si="12"/>
        <v>-2.6039052842111651E-3</v>
      </c>
      <c r="CE16" s="314">
        <f t="shared" si="4"/>
        <v>115.92</v>
      </c>
      <c r="CF16" s="314">
        <f t="shared" si="5"/>
        <v>125.68833333333332</v>
      </c>
      <c r="CG16" s="166">
        <f t="shared" si="13"/>
        <v>8.4267885898320571E-2</v>
      </c>
    </row>
    <row r="17" spans="1:85" ht="15.75">
      <c r="A17">
        <v>1010402</v>
      </c>
      <c r="B17" s="232">
        <v>31</v>
      </c>
      <c r="C17" s="245">
        <v>1010402</v>
      </c>
      <c r="D17" s="204" t="s">
        <v>215</v>
      </c>
      <c r="E17" s="231">
        <v>143.84375</v>
      </c>
      <c r="F17" s="141">
        <v>143.84375</v>
      </c>
      <c r="G17" s="141">
        <v>143.84375</v>
      </c>
      <c r="H17" s="141">
        <v>143.84375</v>
      </c>
      <c r="I17">
        <v>148.27000000000001</v>
      </c>
      <c r="J17">
        <v>142.58000000000001</v>
      </c>
      <c r="K17">
        <v>142.11000000000001</v>
      </c>
      <c r="L17">
        <v>142.11000000000001</v>
      </c>
      <c r="M17">
        <v>142.51</v>
      </c>
      <c r="N17" s="175">
        <v>143.66</v>
      </c>
      <c r="O17">
        <v>143.79</v>
      </c>
      <c r="P17" s="204">
        <v>145.72</v>
      </c>
      <c r="Q17" s="203">
        <v>146.71</v>
      </c>
      <c r="R17">
        <v>146.79</v>
      </c>
      <c r="S17">
        <v>147.08000000000001</v>
      </c>
      <c r="T17">
        <v>146.87</v>
      </c>
      <c r="U17">
        <v>147.54</v>
      </c>
      <c r="V17">
        <v>147.78</v>
      </c>
      <c r="W17" s="175">
        <v>146.37</v>
      </c>
      <c r="X17">
        <v>150.04</v>
      </c>
      <c r="Y17" s="175">
        <v>150.63999999999999</v>
      </c>
      <c r="Z17">
        <v>150.16999999999999</v>
      </c>
      <c r="AA17">
        <v>150.03</v>
      </c>
      <c r="AB17" s="204">
        <v>152.41999999999999</v>
      </c>
      <c r="AC17" s="203">
        <v>154.80000000000001</v>
      </c>
      <c r="AD17">
        <v>154.41</v>
      </c>
      <c r="AE17">
        <v>154.22999999999999</v>
      </c>
      <c r="AF17">
        <v>153.54</v>
      </c>
      <c r="AG17">
        <v>155.19999999999999</v>
      </c>
      <c r="AH17">
        <v>154.91999999999999</v>
      </c>
      <c r="AI17">
        <v>155.91999999999999</v>
      </c>
      <c r="AJ17">
        <v>155.84</v>
      </c>
      <c r="AK17">
        <v>156.55000000000001</v>
      </c>
      <c r="AL17">
        <v>156.33000000000001</v>
      </c>
      <c r="AM17">
        <v>156.33000000000001</v>
      </c>
      <c r="AN17" s="204">
        <v>156.69</v>
      </c>
      <c r="AO17">
        <v>160.59</v>
      </c>
      <c r="AP17">
        <v>160.96</v>
      </c>
      <c r="AQ17">
        <v>160.35</v>
      </c>
      <c r="AR17">
        <v>162.08000000000001</v>
      </c>
      <c r="AS17">
        <v>160.86000000000001</v>
      </c>
      <c r="AT17">
        <v>160.62</v>
      </c>
      <c r="AU17">
        <v>160.53</v>
      </c>
      <c r="AV17">
        <v>159.86000000000001</v>
      </c>
      <c r="AW17">
        <v>160.66999999999999</v>
      </c>
      <c r="AX17">
        <v>161.28</v>
      </c>
      <c r="AY17">
        <v>170.58</v>
      </c>
      <c r="AZ17">
        <v>168.08</v>
      </c>
      <c r="BA17">
        <v>170.41</v>
      </c>
      <c r="BB17">
        <v>170.48</v>
      </c>
      <c r="BC17" s="293">
        <v>171.02010250091499</v>
      </c>
      <c r="BD17" s="293">
        <v>170.48</v>
      </c>
      <c r="BE17" s="293">
        <v>171.20453119999999</v>
      </c>
      <c r="BF17" s="293">
        <v>171.33971450000001</v>
      </c>
      <c r="BG17" s="293">
        <v>173.38176970000001</v>
      </c>
      <c r="BH17" s="293">
        <v>175.2605796</v>
      </c>
      <c r="BI17" s="293">
        <v>171.86591630000001</v>
      </c>
      <c r="BJ17" s="293">
        <v>178.86242870000001</v>
      </c>
      <c r="BK17" s="397">
        <v>177.9719949</v>
      </c>
      <c r="BL17" s="397">
        <v>179.39609290000001</v>
      </c>
      <c r="BM17" s="397">
        <v>180.40438889999999</v>
      </c>
      <c r="BN17" s="397">
        <v>181.38295410000001</v>
      </c>
      <c r="BO17" s="397">
        <v>189.0213847</v>
      </c>
      <c r="BP17" s="397">
        <v>191.19899269999999</v>
      </c>
      <c r="BQ17" s="397"/>
      <c r="BR17" s="226">
        <f t="shared" si="0"/>
        <v>143.84375000000003</v>
      </c>
      <c r="BS17" s="227">
        <f t="shared" si="1"/>
        <v>148.53666666666666</v>
      </c>
      <c r="BT17" s="193">
        <f t="shared" si="14"/>
        <v>3.2625099572742178E-2</v>
      </c>
      <c r="BU17" s="258">
        <f t="shared" si="2"/>
        <v>0.99159363658505784</v>
      </c>
      <c r="BV17" s="185">
        <f t="shared" si="6"/>
        <v>0.61429162944819571</v>
      </c>
      <c r="BW17" s="295">
        <f t="shared" si="7"/>
        <v>1.1520431952480426E-2</v>
      </c>
      <c r="BX17" s="184">
        <f t="shared" si="8"/>
        <v>1.4154193381358922</v>
      </c>
      <c r="BY17" s="303">
        <f t="shared" si="9"/>
        <v>2.2997584315645844E-2</v>
      </c>
      <c r="BZ17" s="300">
        <f t="shared" si="10"/>
        <v>165.40584187507625</v>
      </c>
      <c r="CA17" s="300">
        <f t="shared" si="11"/>
        <v>178.44089568333334</v>
      </c>
      <c r="CB17" s="297">
        <f t="shared" si="15"/>
        <v>7.8806489906819044E-2</v>
      </c>
      <c r="CC17" s="301">
        <f t="shared" si="3"/>
        <v>2.478554745766417</v>
      </c>
      <c r="CD17" s="297">
        <f t="shared" si="12"/>
        <v>1.3383419186258747E-2</v>
      </c>
      <c r="CE17" s="141">
        <f t="shared" si="4"/>
        <v>145.57749999999999</v>
      </c>
      <c r="CF17" s="141">
        <f t="shared" si="5"/>
        <v>153.02666666666667</v>
      </c>
      <c r="CG17" s="6">
        <f t="shared" si="13"/>
        <v>5.1169766390181781E-2</v>
      </c>
    </row>
    <row r="18" spans="1:85" ht="15.75">
      <c r="A18">
        <v>1010403</v>
      </c>
      <c r="B18" s="232">
        <v>31.86</v>
      </c>
      <c r="C18" s="245">
        <v>1010403</v>
      </c>
      <c r="D18" s="204" t="s">
        <v>216</v>
      </c>
      <c r="E18" s="231">
        <v>144.75625000000002</v>
      </c>
      <c r="F18" s="141">
        <v>144.75625000000002</v>
      </c>
      <c r="G18" s="141">
        <v>144.75625000000002</v>
      </c>
      <c r="H18" s="141">
        <v>144.75625000000002</v>
      </c>
      <c r="I18">
        <v>143.71</v>
      </c>
      <c r="J18">
        <v>143.71</v>
      </c>
      <c r="K18">
        <v>143.71</v>
      </c>
      <c r="L18">
        <v>143.71</v>
      </c>
      <c r="M18">
        <v>143.71</v>
      </c>
      <c r="N18" s="178">
        <v>145.11000000000001</v>
      </c>
      <c r="O18">
        <v>145.97999999999999</v>
      </c>
      <c r="P18" s="204">
        <v>148.41</v>
      </c>
      <c r="Q18" s="203">
        <v>147.22</v>
      </c>
      <c r="R18">
        <v>147.38</v>
      </c>
      <c r="S18">
        <v>147.38</v>
      </c>
      <c r="T18">
        <v>165.39</v>
      </c>
      <c r="U18">
        <v>155.16</v>
      </c>
      <c r="V18">
        <v>156.66999999999999</v>
      </c>
      <c r="W18" s="178">
        <v>163.61000000000001</v>
      </c>
      <c r="X18">
        <v>156.80000000000001</v>
      </c>
      <c r="Y18" s="178">
        <v>160.47</v>
      </c>
      <c r="Z18">
        <v>155.46</v>
      </c>
      <c r="AA18">
        <v>156.80000000000001</v>
      </c>
      <c r="AB18" s="204">
        <v>157.55000000000001</v>
      </c>
      <c r="AC18" s="203">
        <v>157.06</v>
      </c>
      <c r="AD18">
        <v>157.47999999999999</v>
      </c>
      <c r="AE18">
        <v>157.93</v>
      </c>
      <c r="AF18">
        <v>158.26</v>
      </c>
      <c r="AG18">
        <v>157.75</v>
      </c>
      <c r="AH18">
        <v>159</v>
      </c>
      <c r="AI18">
        <v>159.37</v>
      </c>
      <c r="AJ18">
        <v>159.55000000000001</v>
      </c>
      <c r="AK18">
        <v>160.33000000000001</v>
      </c>
      <c r="AL18">
        <v>159.33000000000001</v>
      </c>
      <c r="AM18">
        <v>160.09</v>
      </c>
      <c r="AN18" s="204">
        <v>160.46</v>
      </c>
      <c r="AO18">
        <v>161.30000000000001</v>
      </c>
      <c r="AP18">
        <v>161.58000000000001</v>
      </c>
      <c r="AQ18">
        <v>164.09</v>
      </c>
      <c r="AR18">
        <v>161.94999999999999</v>
      </c>
      <c r="AS18">
        <v>162.56</v>
      </c>
      <c r="AT18">
        <v>162.13999999999999</v>
      </c>
      <c r="AU18">
        <v>161.26</v>
      </c>
      <c r="AV18">
        <v>158.56</v>
      </c>
      <c r="AW18">
        <v>161.29</v>
      </c>
      <c r="AX18">
        <v>159.85</v>
      </c>
      <c r="AY18">
        <v>161.33000000000001</v>
      </c>
      <c r="AZ18">
        <v>161.97</v>
      </c>
      <c r="BA18">
        <v>160.49</v>
      </c>
      <c r="BB18">
        <v>160.96</v>
      </c>
      <c r="BC18" s="293">
        <v>160.58535575866699</v>
      </c>
      <c r="BD18" s="293">
        <v>164.17</v>
      </c>
      <c r="BE18" s="293">
        <v>161.22684480000001</v>
      </c>
      <c r="BF18" s="293">
        <v>158.7760925</v>
      </c>
      <c r="BG18" s="293">
        <v>158.82743600000001</v>
      </c>
      <c r="BH18" s="293">
        <v>160.8089209</v>
      </c>
      <c r="BI18" s="293">
        <v>152.56512169999999</v>
      </c>
      <c r="BJ18" s="293">
        <v>164.65549469999999</v>
      </c>
      <c r="BK18" s="397">
        <v>170.29199600000001</v>
      </c>
      <c r="BL18" s="397">
        <v>168.39716429999999</v>
      </c>
      <c r="BM18" s="397">
        <v>164.26906589999999</v>
      </c>
      <c r="BN18" s="397">
        <v>160.52216290000001</v>
      </c>
      <c r="BO18" s="397">
        <v>160.52216290000001</v>
      </c>
      <c r="BP18" s="397">
        <v>165.329206</v>
      </c>
      <c r="BQ18" s="397"/>
      <c r="BR18" s="226">
        <f t="shared" si="0"/>
        <v>144.75625000000005</v>
      </c>
      <c r="BS18" s="227">
        <f t="shared" si="1"/>
        <v>155.82416666666666</v>
      </c>
      <c r="BT18" s="193">
        <f t="shared" si="14"/>
        <v>7.6458989968768876E-2</v>
      </c>
      <c r="BU18" s="258">
        <f t="shared" si="2"/>
        <v>2.4034818499279131</v>
      </c>
      <c r="BV18" s="185">
        <f t="shared" si="6"/>
        <v>1.4889554828387952</v>
      </c>
      <c r="BW18" s="295">
        <f t="shared" si="7"/>
        <v>2.9946289117687819E-2</v>
      </c>
      <c r="BX18" s="184">
        <f t="shared" si="8"/>
        <v>0</v>
      </c>
      <c r="BY18" s="303">
        <f t="shared" si="9"/>
        <v>0</v>
      </c>
      <c r="BZ18" s="300">
        <f t="shared" si="10"/>
        <v>161.26377964655561</v>
      </c>
      <c r="CA18" s="300">
        <f t="shared" si="11"/>
        <v>162.18263905000001</v>
      </c>
      <c r="CB18" s="297">
        <f t="shared" si="15"/>
        <v>5.6978659774580276E-3</v>
      </c>
      <c r="CC18" s="301">
        <f t="shared" si="3"/>
        <v>0.17956381734972501</v>
      </c>
      <c r="CD18" s="297">
        <f t="shared" si="12"/>
        <v>9.6958836288809182E-4</v>
      </c>
      <c r="CE18" s="141">
        <f t="shared" si="4"/>
        <v>150.81083333333333</v>
      </c>
      <c r="CF18" s="141">
        <f t="shared" si="5"/>
        <v>157.82749999999999</v>
      </c>
      <c r="CG18" s="6">
        <f t="shared" si="13"/>
        <v>4.6526277400496197E-2</v>
      </c>
    </row>
    <row r="19" spans="1:85" ht="15.75">
      <c r="A19">
        <v>1010501</v>
      </c>
      <c r="B19" s="232">
        <v>72.19</v>
      </c>
      <c r="C19" s="245">
        <v>1010501</v>
      </c>
      <c r="D19" s="309" t="s">
        <v>217</v>
      </c>
      <c r="E19" s="231">
        <v>152.80999999999997</v>
      </c>
      <c r="F19" s="141">
        <v>152.80999999999997</v>
      </c>
      <c r="G19" s="141">
        <v>152.80999999999997</v>
      </c>
      <c r="H19" s="141">
        <v>152.80999999999997</v>
      </c>
      <c r="I19">
        <v>152.81</v>
      </c>
      <c r="J19">
        <v>152.81</v>
      </c>
      <c r="K19">
        <v>152.81</v>
      </c>
      <c r="L19">
        <v>152.81</v>
      </c>
      <c r="M19">
        <v>152.81</v>
      </c>
      <c r="N19" s="175">
        <v>152.81</v>
      </c>
      <c r="O19">
        <v>152.81</v>
      </c>
      <c r="P19" s="204">
        <v>152.81</v>
      </c>
      <c r="Q19" s="203">
        <v>154.72999999999999</v>
      </c>
      <c r="R19">
        <v>154.72999999999999</v>
      </c>
      <c r="S19">
        <v>154.94</v>
      </c>
      <c r="T19">
        <v>156.1</v>
      </c>
      <c r="U19">
        <v>162.83000000000001</v>
      </c>
      <c r="V19">
        <v>173.48</v>
      </c>
      <c r="W19" s="175">
        <v>198.11</v>
      </c>
      <c r="X19">
        <v>175.85</v>
      </c>
      <c r="Y19" s="175">
        <v>175.85</v>
      </c>
      <c r="Z19">
        <v>176.91</v>
      </c>
      <c r="AA19">
        <v>175.85</v>
      </c>
      <c r="AB19" s="204">
        <v>175.85</v>
      </c>
      <c r="AC19" s="203">
        <v>180.66</v>
      </c>
      <c r="AD19">
        <v>184.12</v>
      </c>
      <c r="AE19">
        <v>184.12</v>
      </c>
      <c r="AF19">
        <v>184.12</v>
      </c>
      <c r="AG19">
        <v>185.36</v>
      </c>
      <c r="AH19">
        <v>186.19</v>
      </c>
      <c r="AI19">
        <v>187.01</v>
      </c>
      <c r="AJ19">
        <v>187.01</v>
      </c>
      <c r="AK19">
        <v>187.01</v>
      </c>
      <c r="AL19">
        <v>187.01</v>
      </c>
      <c r="AM19">
        <v>187.01</v>
      </c>
      <c r="AN19" s="204">
        <v>187.01</v>
      </c>
      <c r="AO19">
        <v>189.51</v>
      </c>
      <c r="AP19">
        <v>189.51</v>
      </c>
      <c r="AQ19">
        <v>182.11</v>
      </c>
      <c r="AR19">
        <v>189.51</v>
      </c>
      <c r="AS19">
        <v>189.51</v>
      </c>
      <c r="AT19">
        <v>189.97</v>
      </c>
      <c r="AU19">
        <v>194.17</v>
      </c>
      <c r="AV19">
        <v>194.14</v>
      </c>
      <c r="AW19">
        <v>194.3</v>
      </c>
      <c r="AX19">
        <v>194.3</v>
      </c>
      <c r="AY19">
        <v>194.3</v>
      </c>
      <c r="AZ19">
        <v>194.3</v>
      </c>
      <c r="BA19">
        <v>198.11</v>
      </c>
      <c r="BB19">
        <v>198.11</v>
      </c>
      <c r="BC19" s="293">
        <v>198.440730571746</v>
      </c>
      <c r="BD19" s="293">
        <v>186.68</v>
      </c>
      <c r="BE19" s="293">
        <v>194.57014799999999</v>
      </c>
      <c r="BF19" s="293">
        <v>177.35404969999999</v>
      </c>
      <c r="BG19" s="293">
        <v>178.25807330000001</v>
      </c>
      <c r="BH19" s="293">
        <v>182.33960870000001</v>
      </c>
      <c r="BI19" s="293">
        <v>187.3007178</v>
      </c>
      <c r="BJ19" s="293">
        <v>187.3903632</v>
      </c>
      <c r="BK19" s="397">
        <v>188.8589978</v>
      </c>
      <c r="BL19" s="397">
        <v>186.5792036</v>
      </c>
      <c r="BM19" s="397">
        <v>186.9683862</v>
      </c>
      <c r="BN19" s="397">
        <v>187.80511619999999</v>
      </c>
      <c r="BO19" s="397">
        <v>181.24909400000001</v>
      </c>
      <c r="BP19" s="397">
        <v>182.38168949999999</v>
      </c>
      <c r="BQ19" s="397"/>
      <c r="BR19" s="226">
        <f t="shared" si="0"/>
        <v>152.80999999999997</v>
      </c>
      <c r="BS19" s="227">
        <f t="shared" si="1"/>
        <v>169.60249999999999</v>
      </c>
      <c r="BT19" s="257">
        <f t="shared" si="14"/>
        <v>0.10989136836594482</v>
      </c>
      <c r="BU19" s="258">
        <f t="shared" si="2"/>
        <v>8.2626925579325103</v>
      </c>
      <c r="BV19" s="185">
        <f t="shared" si="6"/>
        <v>5.1187328032096069</v>
      </c>
      <c r="BW19" s="295">
        <f t="shared" si="7"/>
        <v>6.2488339941715321E-3</v>
      </c>
      <c r="BX19" s="184">
        <f t="shared" si="8"/>
        <v>-2.8290247777229127</v>
      </c>
      <c r="BY19" s="303">
        <f t="shared" si="9"/>
        <v>-4.5965696598733022E-2</v>
      </c>
      <c r="BZ19" s="300">
        <f t="shared" si="10"/>
        <v>193.86089421431214</v>
      </c>
      <c r="CA19" s="300">
        <f t="shared" si="11"/>
        <v>185.087954</v>
      </c>
      <c r="CB19" s="297">
        <f t="shared" si="15"/>
        <v>-4.5253790094528901E-2</v>
      </c>
      <c r="CC19" s="301">
        <f t="shared" si="3"/>
        <v>-3.8845991017888819</v>
      </c>
      <c r="CD19" s="297">
        <f t="shared" si="12"/>
        <v>-2.0975618246321506E-2</v>
      </c>
      <c r="CE19" s="141">
        <f t="shared" si="4"/>
        <v>159.91416666666666</v>
      </c>
      <c r="CF19" s="141">
        <f t="shared" si="5"/>
        <v>180.99083333333337</v>
      </c>
      <c r="CG19" s="6">
        <f t="shared" si="13"/>
        <v>0.13179987180622965</v>
      </c>
    </row>
    <row r="20" spans="1:85" ht="15.75">
      <c r="A20">
        <v>1010502</v>
      </c>
      <c r="B20" s="232">
        <v>89.3</v>
      </c>
      <c r="C20" s="245">
        <v>1010502</v>
      </c>
      <c r="D20" s="309" t="s">
        <v>218</v>
      </c>
      <c r="E20" s="231">
        <v>120.00875000000001</v>
      </c>
      <c r="F20" s="141">
        <v>120.00874999999999</v>
      </c>
      <c r="G20" s="141">
        <v>120.00874999999999</v>
      </c>
      <c r="H20" s="141">
        <v>120.00874999999999</v>
      </c>
      <c r="I20">
        <v>117</v>
      </c>
      <c r="J20">
        <v>117.59</v>
      </c>
      <c r="K20">
        <v>120.23</v>
      </c>
      <c r="L20">
        <v>119.3</v>
      </c>
      <c r="M20">
        <v>118.9</v>
      </c>
      <c r="N20" s="178">
        <v>118.81</v>
      </c>
      <c r="O20">
        <v>123.85</v>
      </c>
      <c r="P20" s="204">
        <v>124.39</v>
      </c>
      <c r="Q20" s="203">
        <v>126.06</v>
      </c>
      <c r="R20">
        <v>126.24</v>
      </c>
      <c r="S20">
        <v>129.91</v>
      </c>
      <c r="T20">
        <v>131.25</v>
      </c>
      <c r="U20">
        <v>133.75</v>
      </c>
      <c r="V20">
        <v>135.09</v>
      </c>
      <c r="W20" s="178">
        <v>141.27000000000001</v>
      </c>
      <c r="X20">
        <v>139.24</v>
      </c>
      <c r="Y20" s="178">
        <v>140.44999999999999</v>
      </c>
      <c r="Z20">
        <v>142.68</v>
      </c>
      <c r="AA20">
        <v>137.74</v>
      </c>
      <c r="AB20" s="204">
        <v>142.65</v>
      </c>
      <c r="AC20" s="203">
        <v>146.6</v>
      </c>
      <c r="AD20">
        <v>146.68</v>
      </c>
      <c r="AE20">
        <v>148.04</v>
      </c>
      <c r="AF20">
        <v>147.47</v>
      </c>
      <c r="AG20">
        <v>146.47</v>
      </c>
      <c r="AH20">
        <v>145.97999999999999</v>
      </c>
      <c r="AI20">
        <v>146.5</v>
      </c>
      <c r="AJ20">
        <v>144.83000000000001</v>
      </c>
      <c r="AK20">
        <v>143.91</v>
      </c>
      <c r="AL20">
        <v>143.99</v>
      </c>
      <c r="AM20">
        <v>143.87</v>
      </c>
      <c r="AN20" s="204">
        <v>143.69999999999999</v>
      </c>
      <c r="AO20">
        <v>133.59</v>
      </c>
      <c r="AP20">
        <v>133.78</v>
      </c>
      <c r="AQ20">
        <v>134.51</v>
      </c>
      <c r="AR20">
        <v>136.84</v>
      </c>
      <c r="AS20">
        <v>141.5</v>
      </c>
      <c r="AT20">
        <v>141.94</v>
      </c>
      <c r="AU20">
        <v>142.32</v>
      </c>
      <c r="AV20">
        <v>145.15</v>
      </c>
      <c r="AW20">
        <v>143.38</v>
      </c>
      <c r="AX20">
        <v>141.93</v>
      </c>
      <c r="AY20">
        <v>143.33000000000001</v>
      </c>
      <c r="AZ20">
        <v>143.56</v>
      </c>
      <c r="BA20">
        <v>136.04</v>
      </c>
      <c r="BB20">
        <v>136.27000000000001</v>
      </c>
      <c r="BC20" s="293">
        <v>138.71713876724201</v>
      </c>
      <c r="BD20" s="293">
        <v>137.27000000000001</v>
      </c>
      <c r="BE20" s="293">
        <v>140.3278708</v>
      </c>
      <c r="BF20" s="293">
        <v>143.8387275</v>
      </c>
      <c r="BG20" s="293">
        <v>139.64440819999999</v>
      </c>
      <c r="BH20" s="293">
        <v>141.8971181</v>
      </c>
      <c r="BI20" s="293">
        <v>143.46413609999999</v>
      </c>
      <c r="BJ20" s="293">
        <v>138.5883331</v>
      </c>
      <c r="BK20" s="397">
        <v>141.53000119999999</v>
      </c>
      <c r="BL20" s="397">
        <v>141.8658733</v>
      </c>
      <c r="BM20" s="397">
        <v>138.6870265</v>
      </c>
      <c r="BN20" s="397">
        <v>142.7347541</v>
      </c>
      <c r="BO20" s="397">
        <v>138.86568550000001</v>
      </c>
      <c r="BP20" s="397">
        <v>138.71123789999999</v>
      </c>
      <c r="BQ20" s="397"/>
      <c r="BR20" s="226">
        <f t="shared" si="0"/>
        <v>120.00875000000001</v>
      </c>
      <c r="BS20" s="227">
        <f t="shared" si="1"/>
        <v>135.5275</v>
      </c>
      <c r="BT20" s="257">
        <f t="shared" si="14"/>
        <v>0.12931348755819894</v>
      </c>
      <c r="BU20" s="258">
        <f t="shared" si="2"/>
        <v>9.4457705247233701</v>
      </c>
      <c r="BV20" s="185">
        <f t="shared" si="6"/>
        <v>5.851648853868304</v>
      </c>
      <c r="BW20" s="295">
        <f t="shared" si="7"/>
        <v>-1.1122085304510199E-3</v>
      </c>
      <c r="BX20" s="184">
        <f t="shared" si="8"/>
        <v>-2.0652716463703693</v>
      </c>
      <c r="BY20" s="303">
        <f t="shared" si="9"/>
        <v>-3.3556316168936812E-2</v>
      </c>
      <c r="BZ20" s="300">
        <f t="shared" si="10"/>
        <v>140.95059489727018</v>
      </c>
      <c r="CA20" s="300">
        <f t="shared" si="11"/>
        <v>140.84626435833334</v>
      </c>
      <c r="CB20" s="297">
        <f t="shared" si="15"/>
        <v>-7.4019225681787315E-4</v>
      </c>
      <c r="CC20" s="301">
        <f t="shared" si="3"/>
        <v>-5.7146140359765431E-2</v>
      </c>
      <c r="CD20" s="297">
        <f t="shared" si="12"/>
        <v>-3.0857125613944255E-4</v>
      </c>
      <c r="CE20" s="141">
        <f t="shared" si="4"/>
        <v>127.40166666666666</v>
      </c>
      <c r="CF20" s="141">
        <f t="shared" si="5"/>
        <v>144.20833333333334</v>
      </c>
      <c r="CG20" s="6">
        <f t="shared" si="13"/>
        <v>0.13191873471043047</v>
      </c>
    </row>
    <row r="21" spans="1:85" ht="15.75">
      <c r="A21">
        <v>1010503</v>
      </c>
      <c r="B21" s="232">
        <v>35.47</v>
      </c>
      <c r="C21" s="245">
        <v>1010503</v>
      </c>
      <c r="D21" s="204" t="s">
        <v>219</v>
      </c>
      <c r="E21" s="231">
        <v>121.02374999999998</v>
      </c>
      <c r="F21" s="141">
        <v>121.02374999999999</v>
      </c>
      <c r="G21" s="141">
        <v>121.02374999999999</v>
      </c>
      <c r="H21" s="141">
        <v>121.02375000000001</v>
      </c>
      <c r="I21">
        <v>120.47</v>
      </c>
      <c r="J21">
        <v>125.11</v>
      </c>
      <c r="K21">
        <v>122.92</v>
      </c>
      <c r="L21">
        <v>115.17</v>
      </c>
      <c r="M21">
        <v>120.68</v>
      </c>
      <c r="N21" s="175">
        <v>126.57</v>
      </c>
      <c r="O21">
        <v>123.75</v>
      </c>
      <c r="P21" s="204">
        <v>113.52</v>
      </c>
      <c r="Q21" s="203">
        <v>116.08</v>
      </c>
      <c r="R21">
        <v>113.03</v>
      </c>
      <c r="S21">
        <v>122.6</v>
      </c>
      <c r="T21">
        <v>119.34</v>
      </c>
      <c r="U21">
        <v>124.25</v>
      </c>
      <c r="V21">
        <v>121.89</v>
      </c>
      <c r="W21" s="175">
        <v>119.32</v>
      </c>
      <c r="X21">
        <v>134.59</v>
      </c>
      <c r="Y21" s="175">
        <v>135.68</v>
      </c>
      <c r="Z21">
        <v>139.68</v>
      </c>
      <c r="AA21">
        <v>134.38999999999999</v>
      </c>
      <c r="AB21" s="204">
        <v>132.52000000000001</v>
      </c>
      <c r="AC21" s="203">
        <v>128.44</v>
      </c>
      <c r="AD21">
        <v>132.03</v>
      </c>
      <c r="AE21">
        <v>133.25</v>
      </c>
      <c r="AF21">
        <v>130.25</v>
      </c>
      <c r="AG21">
        <v>132.25</v>
      </c>
      <c r="AH21">
        <v>129.76</v>
      </c>
      <c r="AI21">
        <v>126.93</v>
      </c>
      <c r="AJ21">
        <v>138.80000000000001</v>
      </c>
      <c r="AK21">
        <v>128.41</v>
      </c>
      <c r="AL21">
        <v>125.76</v>
      </c>
      <c r="AM21">
        <v>124.61</v>
      </c>
      <c r="AN21" s="204">
        <v>124.28</v>
      </c>
      <c r="AO21">
        <v>139.33000000000001</v>
      </c>
      <c r="AP21">
        <v>142.94</v>
      </c>
      <c r="AQ21">
        <v>146.74</v>
      </c>
      <c r="AR21">
        <v>132.58000000000001</v>
      </c>
      <c r="AS21">
        <v>126.64</v>
      </c>
      <c r="AT21">
        <v>129.65</v>
      </c>
      <c r="AU21">
        <v>112.22</v>
      </c>
      <c r="AV21">
        <v>115.05</v>
      </c>
      <c r="AW21">
        <v>119.88</v>
      </c>
      <c r="AX21">
        <v>119</v>
      </c>
      <c r="AY21">
        <v>117.95</v>
      </c>
      <c r="AZ21">
        <v>119.85</v>
      </c>
      <c r="BA21">
        <v>119.73</v>
      </c>
      <c r="BB21">
        <v>117.29</v>
      </c>
      <c r="BC21" s="293">
        <v>121.692156791687</v>
      </c>
      <c r="BD21" s="293">
        <v>124.3</v>
      </c>
      <c r="BE21" s="293">
        <v>121.4067936</v>
      </c>
      <c r="BF21" s="293">
        <v>121.3601828</v>
      </c>
      <c r="BG21" s="293">
        <v>119.6951389</v>
      </c>
      <c r="BH21" s="293">
        <v>115.97971920000001</v>
      </c>
      <c r="BI21" s="293">
        <v>126.7875791</v>
      </c>
      <c r="BJ21" s="293">
        <v>112.0245457</v>
      </c>
      <c r="BK21" s="397">
        <v>115.9510016</v>
      </c>
      <c r="BL21" s="397">
        <v>121.184814</v>
      </c>
      <c r="BM21" s="397">
        <v>123.3395934</v>
      </c>
      <c r="BN21" s="397">
        <v>124.5465636</v>
      </c>
      <c r="BO21" s="397">
        <v>134.25246480000001</v>
      </c>
      <c r="BP21" s="397">
        <v>126.07611420000001</v>
      </c>
      <c r="BQ21" s="397"/>
      <c r="BR21" s="226">
        <f t="shared" si="0"/>
        <v>121.02374999999999</v>
      </c>
      <c r="BS21" s="227">
        <f t="shared" si="1"/>
        <v>126.11416666666666</v>
      </c>
      <c r="BT21" s="193">
        <f t="shared" si="14"/>
        <v>4.2061303394306249E-2</v>
      </c>
      <c r="BU21" s="258">
        <f t="shared" si="2"/>
        <v>1.2306759551856239</v>
      </c>
      <c r="BV21" s="185">
        <f t="shared" si="6"/>
        <v>0.76240297430432657</v>
      </c>
      <c r="BW21" s="295">
        <f t="shared" si="7"/>
        <v>-6.0902796922057023E-2</v>
      </c>
      <c r="BX21" s="184">
        <f t="shared" si="8"/>
        <v>2.0578624778217787</v>
      </c>
      <c r="BY21" s="303">
        <f t="shared" si="9"/>
        <v>3.3435932778789368E-2</v>
      </c>
      <c r="BZ21" s="300">
        <f t="shared" si="10"/>
        <v>120.27101306597392</v>
      </c>
      <c r="CA21" s="300">
        <f t="shared" si="11"/>
        <v>121.88370924166668</v>
      </c>
      <c r="CB21" s="297">
        <f t="shared" si="15"/>
        <v>1.3408851680729805E-2</v>
      </c>
      <c r="CC21" s="301">
        <f t="shared" si="3"/>
        <v>0.35086313408992226</v>
      </c>
      <c r="CD21" s="297">
        <f t="shared" si="12"/>
        <v>1.894551011451605E-3</v>
      </c>
      <c r="CE21" s="141">
        <f t="shared" si="4"/>
        <v>119.68333333333334</v>
      </c>
      <c r="CF21" s="141">
        <f t="shared" si="5"/>
        <v>132.48083333333332</v>
      </c>
      <c r="CG21" s="6">
        <f t="shared" si="13"/>
        <v>0.10692800445620376</v>
      </c>
    </row>
    <row r="22" spans="1:85" ht="15.75">
      <c r="A22">
        <v>1010601</v>
      </c>
      <c r="B22" s="232">
        <v>168.75</v>
      </c>
      <c r="C22" s="245">
        <v>1010601</v>
      </c>
      <c r="D22" s="296" t="s">
        <v>104</v>
      </c>
      <c r="E22" s="231">
        <v>205.64625000000004</v>
      </c>
      <c r="F22" s="141">
        <v>205.64625000000001</v>
      </c>
      <c r="G22" s="141">
        <v>205.64624999999998</v>
      </c>
      <c r="H22" s="141">
        <v>205.64624999999998</v>
      </c>
      <c r="I22">
        <v>202.63</v>
      </c>
      <c r="J22">
        <v>212.2</v>
      </c>
      <c r="K22">
        <v>205.05</v>
      </c>
      <c r="L22">
        <v>215.4</v>
      </c>
      <c r="M22">
        <v>201.1</v>
      </c>
      <c r="N22" s="178">
        <v>204.46</v>
      </c>
      <c r="O22">
        <v>203.03</v>
      </c>
      <c r="P22" s="204">
        <v>201.3</v>
      </c>
      <c r="Q22" s="203">
        <v>213.22</v>
      </c>
      <c r="R22">
        <v>198.83</v>
      </c>
      <c r="S22">
        <v>191.26</v>
      </c>
      <c r="T22">
        <v>189.96</v>
      </c>
      <c r="U22">
        <v>199.25</v>
      </c>
      <c r="V22">
        <v>186.28</v>
      </c>
      <c r="W22" s="178">
        <v>215.39</v>
      </c>
      <c r="X22">
        <v>184.15</v>
      </c>
      <c r="Y22" s="178">
        <v>181.36</v>
      </c>
      <c r="Z22">
        <v>185.15</v>
      </c>
      <c r="AA22">
        <v>182.64</v>
      </c>
      <c r="AB22" s="204">
        <v>189.67</v>
      </c>
      <c r="AC22" s="203">
        <v>182.88</v>
      </c>
      <c r="AD22">
        <v>183.63</v>
      </c>
      <c r="AE22">
        <v>169.64</v>
      </c>
      <c r="AF22">
        <v>170.81</v>
      </c>
      <c r="AG22">
        <v>168.06</v>
      </c>
      <c r="AH22">
        <v>164.73</v>
      </c>
      <c r="AI22">
        <v>185.42</v>
      </c>
      <c r="AJ22">
        <v>199.9</v>
      </c>
      <c r="AK22">
        <v>194.17</v>
      </c>
      <c r="AL22">
        <v>190.31</v>
      </c>
      <c r="AM22">
        <v>185.96</v>
      </c>
      <c r="AN22" s="204">
        <v>187.84</v>
      </c>
      <c r="AO22">
        <v>188.57</v>
      </c>
      <c r="AP22">
        <v>188.93</v>
      </c>
      <c r="AQ22">
        <v>191.46</v>
      </c>
      <c r="AR22">
        <v>189.69</v>
      </c>
      <c r="AS22">
        <v>197.35</v>
      </c>
      <c r="AT22">
        <v>203.53</v>
      </c>
      <c r="AU22">
        <v>192.77</v>
      </c>
      <c r="AV22">
        <v>192.24</v>
      </c>
      <c r="AW22">
        <v>197.12</v>
      </c>
      <c r="AX22">
        <v>201.6</v>
      </c>
      <c r="AY22">
        <v>199.88</v>
      </c>
      <c r="AZ22">
        <v>198.22</v>
      </c>
      <c r="BA22">
        <v>190.95</v>
      </c>
      <c r="BB22">
        <v>201.16</v>
      </c>
      <c r="BC22" s="293">
        <v>197.24687337875301</v>
      </c>
      <c r="BD22" s="293">
        <v>193.7</v>
      </c>
      <c r="BE22" s="293">
        <v>202.43492130000001</v>
      </c>
      <c r="BF22" s="293">
        <v>200.84366800000001</v>
      </c>
      <c r="BG22" s="293">
        <v>195.0944781</v>
      </c>
      <c r="BH22" s="293">
        <v>189.99201059999999</v>
      </c>
      <c r="BI22" s="293">
        <v>183.39982029999999</v>
      </c>
      <c r="BJ22" s="293">
        <v>195.7287431</v>
      </c>
      <c r="BK22" s="397">
        <v>201.7719984</v>
      </c>
      <c r="BL22" s="397">
        <v>195.91768980000001</v>
      </c>
      <c r="BM22" s="397">
        <v>207.7604532</v>
      </c>
      <c r="BN22" s="397">
        <v>195.3949571</v>
      </c>
      <c r="BO22" s="397">
        <v>203.1919718</v>
      </c>
      <c r="BP22" s="397">
        <v>193.76266000000001</v>
      </c>
      <c r="BQ22" s="397"/>
      <c r="BR22" s="226">
        <f t="shared" si="0"/>
        <v>205.64625000000004</v>
      </c>
      <c r="BS22" s="227">
        <f t="shared" si="1"/>
        <v>193.09666666666669</v>
      </c>
      <c r="BT22" s="193">
        <f t="shared" si="14"/>
        <v>-6.1025101762533174E-2</v>
      </c>
      <c r="BU22" s="258">
        <f t="shared" si="2"/>
        <v>-14.434517890227406</v>
      </c>
      <c r="BV22" s="185">
        <f t="shared" si="6"/>
        <v>-8.942174685210702</v>
      </c>
      <c r="BW22" s="295">
        <f t="shared" si="7"/>
        <v>-4.6405926949127596E-2</v>
      </c>
      <c r="BX22" s="184">
        <f t="shared" si="8"/>
        <v>7.8648678252683251</v>
      </c>
      <c r="BY22" s="303">
        <f t="shared" si="9"/>
        <v>0.12778754399472048</v>
      </c>
      <c r="BZ22" s="300">
        <f t="shared" si="10"/>
        <v>197.14723944822939</v>
      </c>
      <c r="CA22" s="300">
        <f t="shared" si="11"/>
        <v>197.107780975</v>
      </c>
      <c r="CB22" s="297">
        <f t="shared" si="15"/>
        <v>-2.0014722671146679E-4</v>
      </c>
      <c r="CC22" s="301">
        <f t="shared" si="3"/>
        <v>-4.0842098876885578E-2</v>
      </c>
      <c r="CD22" s="167">
        <f t="shared" si="12"/>
        <v>-2.2053453959394625E-4</v>
      </c>
      <c r="CE22" s="141">
        <f t="shared" si="4"/>
        <v>201.62333333333333</v>
      </c>
      <c r="CF22" s="141">
        <f t="shared" si="5"/>
        <v>179.01166666666666</v>
      </c>
      <c r="CG22" s="6">
        <f t="shared" si="13"/>
        <v>-0.11214806487344398</v>
      </c>
    </row>
    <row r="23" spans="1:85" ht="15.75">
      <c r="A23">
        <v>1010701</v>
      </c>
      <c r="B23" s="232">
        <v>82.31</v>
      </c>
      <c r="C23" s="245">
        <v>1010701</v>
      </c>
      <c r="D23" s="204" t="s">
        <v>220</v>
      </c>
      <c r="E23" s="231">
        <v>159.93875</v>
      </c>
      <c r="F23" s="141">
        <v>159.93875</v>
      </c>
      <c r="G23" s="141">
        <v>159.93875</v>
      </c>
      <c r="H23" s="141">
        <v>159.93875</v>
      </c>
      <c r="I23">
        <v>166.41</v>
      </c>
      <c r="J23">
        <v>163.19999999999999</v>
      </c>
      <c r="K23">
        <v>160.02000000000001</v>
      </c>
      <c r="L23">
        <v>156.88</v>
      </c>
      <c r="M23">
        <v>159.01</v>
      </c>
      <c r="N23" s="175">
        <v>160.06</v>
      </c>
      <c r="O23">
        <v>158.41</v>
      </c>
      <c r="P23" s="204">
        <v>155.52000000000001</v>
      </c>
      <c r="Q23" s="203">
        <v>154.63</v>
      </c>
      <c r="R23">
        <v>156.03</v>
      </c>
      <c r="S23">
        <v>150.82</v>
      </c>
      <c r="T23">
        <v>153.19999999999999</v>
      </c>
      <c r="U23">
        <v>157.33000000000001</v>
      </c>
      <c r="V23">
        <v>143.77000000000001</v>
      </c>
      <c r="W23" s="175">
        <v>145.09</v>
      </c>
      <c r="X23">
        <v>146.19999999999999</v>
      </c>
      <c r="Y23" s="175">
        <v>145.61000000000001</v>
      </c>
      <c r="Z23">
        <v>148.81</v>
      </c>
      <c r="AA23">
        <v>152.57</v>
      </c>
      <c r="AB23" s="204">
        <v>151.32</v>
      </c>
      <c r="AC23" s="203">
        <v>146.91999999999999</v>
      </c>
      <c r="AD23">
        <v>144.80000000000001</v>
      </c>
      <c r="AE23">
        <v>149.09</v>
      </c>
      <c r="AF23">
        <v>147.13999999999999</v>
      </c>
      <c r="AG23">
        <v>147.37</v>
      </c>
      <c r="AH23">
        <v>144.62</v>
      </c>
      <c r="AI23">
        <v>154.86000000000001</v>
      </c>
      <c r="AJ23">
        <v>158.56</v>
      </c>
      <c r="AK23">
        <v>159.24</v>
      </c>
      <c r="AL23">
        <v>161.93</v>
      </c>
      <c r="AM23">
        <v>148.04</v>
      </c>
      <c r="AN23" s="204">
        <v>149.76</v>
      </c>
      <c r="AO23">
        <v>153.03</v>
      </c>
      <c r="AP23">
        <v>154.57</v>
      </c>
      <c r="AQ23">
        <v>160.41</v>
      </c>
      <c r="AR23">
        <v>171.84</v>
      </c>
      <c r="AS23">
        <v>177.93</v>
      </c>
      <c r="AT23">
        <v>170.7</v>
      </c>
      <c r="AU23">
        <v>156.24</v>
      </c>
      <c r="AV23">
        <v>162.25</v>
      </c>
      <c r="AW23">
        <v>158.55000000000001</v>
      </c>
      <c r="AX23">
        <v>166.95</v>
      </c>
      <c r="AY23">
        <v>167.39</v>
      </c>
      <c r="AZ23">
        <v>159.54</v>
      </c>
      <c r="BA23">
        <v>157.44999999999999</v>
      </c>
      <c r="BB23">
        <v>157.16</v>
      </c>
      <c r="BC23" s="293">
        <v>153.36613655090301</v>
      </c>
      <c r="BD23" s="293">
        <v>158.56</v>
      </c>
      <c r="BE23" s="293">
        <v>164.0825629</v>
      </c>
      <c r="BF23" s="293">
        <v>162.457335</v>
      </c>
      <c r="BG23" s="293">
        <v>158.9957833</v>
      </c>
      <c r="BH23" s="293">
        <v>157.53140450000001</v>
      </c>
      <c r="BI23" s="293">
        <v>155.69148060000001</v>
      </c>
      <c r="BJ23" s="293">
        <v>161.9170427</v>
      </c>
      <c r="BK23" s="397">
        <v>158.65700240000001</v>
      </c>
      <c r="BL23" s="397">
        <v>145.64574959999999</v>
      </c>
      <c r="BM23" s="397">
        <v>141.054678</v>
      </c>
      <c r="BN23" s="397">
        <v>145.30938860000001</v>
      </c>
      <c r="BO23" s="397">
        <v>151.2700796</v>
      </c>
      <c r="BP23" s="397">
        <v>148.6445904</v>
      </c>
      <c r="BQ23" s="397"/>
      <c r="BR23" s="226">
        <f t="shared" si="0"/>
        <v>159.93875</v>
      </c>
      <c r="BS23" s="227">
        <f t="shared" si="1"/>
        <v>150.4483333333333</v>
      </c>
      <c r="BT23" s="193">
        <f t="shared" si="14"/>
        <v>-5.9337819425665739E-2</v>
      </c>
      <c r="BU23" s="258">
        <f t="shared" si="2"/>
        <v>-5.3243558873090011</v>
      </c>
      <c r="BV23" s="185">
        <f t="shared" si="6"/>
        <v>-3.2984350979107782</v>
      </c>
      <c r="BW23" s="295">
        <f t="shared" si="7"/>
        <v>-1.7356302098488485E-2</v>
      </c>
      <c r="BX23" s="184">
        <f t="shared" si="8"/>
        <v>2.9327058420681986</v>
      </c>
      <c r="BY23" s="303">
        <f t="shared" si="9"/>
        <v>4.765029561117614E-2</v>
      </c>
      <c r="BZ23" s="300">
        <f t="shared" si="10"/>
        <v>162.17384471257529</v>
      </c>
      <c r="CA23" s="300">
        <f t="shared" si="11"/>
        <v>154.27142480000001</v>
      </c>
      <c r="CB23" s="297">
        <f>CA23/BZ23-1</f>
        <v>-4.8728078973406252E-2</v>
      </c>
      <c r="CC23" s="301">
        <f t="shared" si="3"/>
        <v>-3.9896674607353884</v>
      </c>
      <c r="CD23" s="297">
        <f t="shared" si="12"/>
        <v>-2.1542954470544617E-2</v>
      </c>
      <c r="CE23" s="141">
        <f t="shared" si="4"/>
        <v>154.22916666666666</v>
      </c>
      <c r="CF23" s="141">
        <f t="shared" si="5"/>
        <v>148.27583333333334</v>
      </c>
      <c r="CG23" s="6">
        <f t="shared" si="13"/>
        <v>-3.8600567337565783E-2</v>
      </c>
    </row>
    <row r="24" spans="1:85" ht="15.75">
      <c r="A24">
        <v>1010702</v>
      </c>
      <c r="B24" s="232">
        <v>21.32</v>
      </c>
      <c r="C24" s="245">
        <v>1010702</v>
      </c>
      <c r="D24" s="204" t="s">
        <v>221</v>
      </c>
      <c r="E24" s="231">
        <v>153.21</v>
      </c>
      <c r="F24" s="141">
        <v>153.20999999999998</v>
      </c>
      <c r="G24" s="141">
        <v>153.20999999999998</v>
      </c>
      <c r="H24" s="141">
        <v>153.20999999999998</v>
      </c>
      <c r="I24">
        <v>160.35</v>
      </c>
      <c r="J24">
        <v>154.35</v>
      </c>
      <c r="K24">
        <v>150.88</v>
      </c>
      <c r="L24">
        <v>149.22999999999999</v>
      </c>
      <c r="M24">
        <v>156.97</v>
      </c>
      <c r="N24" s="178">
        <v>149.32</v>
      </c>
      <c r="O24">
        <v>152.22</v>
      </c>
      <c r="P24" s="204">
        <v>152.36000000000001</v>
      </c>
      <c r="Q24" s="203">
        <v>148.99</v>
      </c>
      <c r="R24">
        <v>146.19</v>
      </c>
      <c r="S24">
        <v>156.22999999999999</v>
      </c>
      <c r="T24">
        <v>151.29</v>
      </c>
      <c r="U24">
        <v>143.79</v>
      </c>
      <c r="V24">
        <v>150.71</v>
      </c>
      <c r="W24" s="178">
        <v>166.55</v>
      </c>
      <c r="X24">
        <v>154.74</v>
      </c>
      <c r="Y24" s="178">
        <v>150.96</v>
      </c>
      <c r="Z24">
        <v>148.31</v>
      </c>
      <c r="AA24">
        <v>157.26</v>
      </c>
      <c r="AB24" s="204">
        <v>149.74</v>
      </c>
      <c r="AC24" s="203">
        <v>153.77000000000001</v>
      </c>
      <c r="AD24">
        <v>150.43</v>
      </c>
      <c r="AE24">
        <v>151.02000000000001</v>
      </c>
      <c r="AF24">
        <v>152.1</v>
      </c>
      <c r="AG24">
        <v>156.38999999999999</v>
      </c>
      <c r="AH24">
        <v>157.84</v>
      </c>
      <c r="AI24">
        <v>157.79</v>
      </c>
      <c r="AJ24">
        <v>160.22999999999999</v>
      </c>
      <c r="AK24">
        <v>169.63</v>
      </c>
      <c r="AL24">
        <v>172.06</v>
      </c>
      <c r="AM24">
        <v>167.17</v>
      </c>
      <c r="AN24" s="204">
        <v>167.18</v>
      </c>
      <c r="AO24">
        <v>174.42</v>
      </c>
      <c r="AP24">
        <v>175.16</v>
      </c>
      <c r="AQ24">
        <v>176.69</v>
      </c>
      <c r="AR24">
        <v>167.4</v>
      </c>
      <c r="AS24">
        <v>175.58</v>
      </c>
      <c r="AT24">
        <v>169.53</v>
      </c>
      <c r="AU24">
        <v>164.04</v>
      </c>
      <c r="AV24">
        <v>171.38</v>
      </c>
      <c r="AW24">
        <v>175.59</v>
      </c>
      <c r="AX24">
        <v>179.22</v>
      </c>
      <c r="AY24">
        <v>182.61</v>
      </c>
      <c r="AZ24">
        <v>184.11</v>
      </c>
      <c r="BA24">
        <v>183.3</v>
      </c>
      <c r="BB24">
        <v>178.21</v>
      </c>
      <c r="BC24" s="293">
        <v>177.88313627242999</v>
      </c>
      <c r="BD24" s="293">
        <v>173.2</v>
      </c>
      <c r="BE24" s="293">
        <v>170.02673150000001</v>
      </c>
      <c r="BF24" s="293">
        <v>175.0093699</v>
      </c>
      <c r="BG24" s="293">
        <v>177.35507490000001</v>
      </c>
      <c r="BH24" s="293">
        <v>175.4651666</v>
      </c>
      <c r="BI24" s="293">
        <v>165.58237080000001</v>
      </c>
      <c r="BJ24" s="293">
        <v>169.41941979999999</v>
      </c>
      <c r="BK24" s="397">
        <v>167.2440052</v>
      </c>
      <c r="BL24" s="397">
        <v>166.68477060000001</v>
      </c>
      <c r="BM24" s="397">
        <v>176.00847479999999</v>
      </c>
      <c r="BN24" s="397">
        <v>170.74816229999999</v>
      </c>
      <c r="BO24" s="397">
        <v>171.27782110000001</v>
      </c>
      <c r="BP24" s="397">
        <v>175.42239430000001</v>
      </c>
      <c r="BQ24" s="397"/>
      <c r="BR24" s="226">
        <f t="shared" si="0"/>
        <v>153.21</v>
      </c>
      <c r="BS24" s="227">
        <f t="shared" si="1"/>
        <v>152.06333333333333</v>
      </c>
      <c r="BT24" s="193">
        <f t="shared" si="14"/>
        <v>-7.4842808345844114E-3</v>
      </c>
      <c r="BU24" s="258">
        <f t="shared" si="2"/>
        <v>-0.16663014914850161</v>
      </c>
      <c r="BV24" s="185">
        <f t="shared" si="6"/>
        <v>-0.10322727179668488</v>
      </c>
      <c r="BW24" s="295">
        <f t="shared" si="7"/>
        <v>2.4197956124045961E-2</v>
      </c>
      <c r="BX24" s="184">
        <f t="shared" si="8"/>
        <v>6.7499831154787221E-2</v>
      </c>
      <c r="BY24" s="303">
        <f t="shared" si="9"/>
        <v>1.0967301466422669E-3</v>
      </c>
      <c r="BZ24" s="300">
        <f t="shared" si="10"/>
        <v>176.22109468936915</v>
      </c>
      <c r="CA24" s="300">
        <f t="shared" si="11"/>
        <v>171.68698014999998</v>
      </c>
      <c r="CB24" s="297">
        <f t="shared" si="15"/>
        <v>-2.5729692278677607E-2</v>
      </c>
      <c r="CC24" s="301">
        <f t="shared" si="3"/>
        <v>-0.59293035032589558</v>
      </c>
      <c r="CD24" s="297">
        <f t="shared" si="12"/>
        <v>-3.2016381482882763E-3</v>
      </c>
      <c r="CE24" s="141">
        <f t="shared" si="4"/>
        <v>151.98749999999998</v>
      </c>
      <c r="CF24" s="141">
        <f t="shared" si="5"/>
        <v>153.36249999999998</v>
      </c>
      <c r="CG24" s="6">
        <f t="shared" si="13"/>
        <v>9.0467966115634901E-3</v>
      </c>
    </row>
    <row r="25" spans="1:85" ht="15.75">
      <c r="A25">
        <v>1010703</v>
      </c>
      <c r="B25" s="232">
        <v>25.94</v>
      </c>
      <c r="C25" s="245">
        <v>1010703</v>
      </c>
      <c r="D25" s="204" t="s">
        <v>222</v>
      </c>
      <c r="E25" s="231">
        <v>228.92875000000004</v>
      </c>
      <c r="F25" s="141">
        <v>228.92875000000004</v>
      </c>
      <c r="G25" s="141">
        <v>228.92875000000004</v>
      </c>
      <c r="H25" s="141">
        <v>228.92875000000001</v>
      </c>
      <c r="I25">
        <v>213.86</v>
      </c>
      <c r="J25">
        <v>217.11</v>
      </c>
      <c r="K25">
        <v>220.36</v>
      </c>
      <c r="L25">
        <v>218.7</v>
      </c>
      <c r="M25">
        <v>219.58</v>
      </c>
      <c r="N25" s="175">
        <v>232.15</v>
      </c>
      <c r="O25">
        <v>245.14</v>
      </c>
      <c r="P25" s="204">
        <v>264.52999999999997</v>
      </c>
      <c r="Q25" s="203">
        <v>241.14</v>
      </c>
      <c r="R25">
        <v>249.87</v>
      </c>
      <c r="S25">
        <v>248.33</v>
      </c>
      <c r="T25">
        <v>266.92</v>
      </c>
      <c r="U25">
        <v>264.98</v>
      </c>
      <c r="V25">
        <v>279.82</v>
      </c>
      <c r="W25" s="175">
        <v>323.52</v>
      </c>
      <c r="X25">
        <v>266.99</v>
      </c>
      <c r="Y25" s="175">
        <v>246.65</v>
      </c>
      <c r="Z25">
        <v>277.55</v>
      </c>
      <c r="AA25">
        <v>301.08</v>
      </c>
      <c r="AB25" s="204">
        <v>240.11</v>
      </c>
      <c r="AC25" s="203">
        <v>185.67</v>
      </c>
      <c r="AD25">
        <v>181.26</v>
      </c>
      <c r="AE25">
        <v>181.86</v>
      </c>
      <c r="AF25">
        <v>203.01</v>
      </c>
      <c r="AG25">
        <v>229.92</v>
      </c>
      <c r="AH25">
        <v>221.4</v>
      </c>
      <c r="AI25">
        <v>250.94</v>
      </c>
      <c r="AJ25">
        <v>249.71</v>
      </c>
      <c r="AK25">
        <v>296.76</v>
      </c>
      <c r="AL25">
        <v>327.29000000000002</v>
      </c>
      <c r="AM25">
        <v>284.98</v>
      </c>
      <c r="AN25" s="204">
        <v>269.05</v>
      </c>
      <c r="AO25">
        <v>246.41</v>
      </c>
      <c r="AP25">
        <v>240.03</v>
      </c>
      <c r="AQ25">
        <v>220.87</v>
      </c>
      <c r="AR25">
        <v>222.84</v>
      </c>
      <c r="AS25">
        <v>234.42</v>
      </c>
      <c r="AT25">
        <v>237.03</v>
      </c>
      <c r="AU25">
        <v>231.41</v>
      </c>
      <c r="AV25">
        <v>241.21</v>
      </c>
      <c r="AW25">
        <v>250.75</v>
      </c>
      <c r="AX25">
        <v>270.5</v>
      </c>
      <c r="AY25">
        <v>279.29000000000002</v>
      </c>
      <c r="AZ25">
        <v>289.62</v>
      </c>
      <c r="BA25">
        <v>269.38</v>
      </c>
      <c r="BB25">
        <v>260.81</v>
      </c>
      <c r="BC25" s="293">
        <v>252.271676063537</v>
      </c>
      <c r="BD25" s="293">
        <v>252.96</v>
      </c>
      <c r="BE25" s="293">
        <v>273.02899359999998</v>
      </c>
      <c r="BF25" s="293">
        <v>287.72022720000001</v>
      </c>
      <c r="BG25" s="293">
        <v>293.25990680000001</v>
      </c>
      <c r="BH25" s="293">
        <v>286.86816690000001</v>
      </c>
      <c r="BI25" s="293">
        <v>303.15263270000003</v>
      </c>
      <c r="BJ25" s="293">
        <v>290.01617429999999</v>
      </c>
      <c r="BK25" s="397">
        <v>267.86398889999998</v>
      </c>
      <c r="BL25" s="397">
        <v>256.00559709999999</v>
      </c>
      <c r="BM25" s="397">
        <v>254.11577220000001</v>
      </c>
      <c r="BN25" s="397">
        <v>296.78707120000001</v>
      </c>
      <c r="BO25" s="397">
        <v>271.62141800000001</v>
      </c>
      <c r="BP25" s="397">
        <v>274.86641409999999</v>
      </c>
      <c r="BQ25" s="397"/>
      <c r="BR25" s="226">
        <f t="shared" si="0"/>
        <v>228.92875000000004</v>
      </c>
      <c r="BS25" s="227">
        <f t="shared" si="1"/>
        <v>267.24666666666667</v>
      </c>
      <c r="BT25" s="257">
        <f t="shared" si="14"/>
        <v>0.1673792246131891</v>
      </c>
      <c r="BU25" s="258">
        <f t="shared" si="2"/>
        <v>6.7748713890386218</v>
      </c>
      <c r="BV25" s="185">
        <f t="shared" si="6"/>
        <v>4.1970285319771774</v>
      </c>
      <c r="BW25" s="295">
        <f t="shared" si="7"/>
        <v>1.1946760766855302E-2</v>
      </c>
      <c r="BX25" s="184">
        <f t="shared" si="8"/>
        <v>-3.9020917167362743</v>
      </c>
      <c r="BY25" s="303">
        <f t="shared" si="9"/>
        <v>-6.3400775194446327E-2</v>
      </c>
      <c r="BZ25" s="300">
        <f t="shared" si="10"/>
        <v>255.80430633862809</v>
      </c>
      <c r="CA25" s="300">
        <f t="shared" si="11"/>
        <v>279.60886358333335</v>
      </c>
      <c r="CB25" s="297">
        <f t="shared" si="15"/>
        <v>9.3057687673143707E-2</v>
      </c>
      <c r="CC25" s="301">
        <f t="shared" si="3"/>
        <v>3.7875124909126576</v>
      </c>
      <c r="CD25" s="297">
        <f t="shared" si="12"/>
        <v>2.0451380961287114E-2</v>
      </c>
      <c r="CE25" s="141">
        <f t="shared" si="4"/>
        <v>254.55666666666664</v>
      </c>
      <c r="CF25" s="141">
        <f t="shared" si="5"/>
        <v>232.20333333333338</v>
      </c>
      <c r="CG25" s="6">
        <f t="shared" si="13"/>
        <v>-8.7812798721960794E-2</v>
      </c>
    </row>
    <row r="26" spans="1:85" ht="15.75">
      <c r="A26">
        <v>1010704</v>
      </c>
      <c r="B26" s="232">
        <v>92.62</v>
      </c>
      <c r="C26" s="245">
        <v>1010704</v>
      </c>
      <c r="D26" s="204" t="s">
        <v>223</v>
      </c>
      <c r="E26" s="231">
        <v>176.48</v>
      </c>
      <c r="F26" s="141">
        <v>176.48</v>
      </c>
      <c r="G26" s="141">
        <v>176.48</v>
      </c>
      <c r="H26" s="141">
        <v>176.48</v>
      </c>
      <c r="I26">
        <v>185.04</v>
      </c>
      <c r="J26">
        <v>187.04</v>
      </c>
      <c r="K26">
        <v>174.63</v>
      </c>
      <c r="L26">
        <v>177.69</v>
      </c>
      <c r="M26">
        <v>179.92</v>
      </c>
      <c r="N26" s="178">
        <v>178.18</v>
      </c>
      <c r="O26">
        <v>164.89</v>
      </c>
      <c r="P26" s="204">
        <v>164.45</v>
      </c>
      <c r="Q26" s="203">
        <v>168.89</v>
      </c>
      <c r="R26">
        <v>164.88</v>
      </c>
      <c r="S26">
        <v>167.03</v>
      </c>
      <c r="T26">
        <v>166.45</v>
      </c>
      <c r="U26">
        <v>162.88</v>
      </c>
      <c r="V26">
        <v>162.91</v>
      </c>
      <c r="W26" s="178">
        <v>160.33000000000001</v>
      </c>
      <c r="X26">
        <v>170.15</v>
      </c>
      <c r="Y26" s="178">
        <v>166.99</v>
      </c>
      <c r="Z26">
        <v>156.41</v>
      </c>
      <c r="AA26">
        <v>165.28</v>
      </c>
      <c r="AB26" s="204">
        <v>165.82</v>
      </c>
      <c r="AC26" s="203">
        <v>160.96</v>
      </c>
      <c r="AD26">
        <v>159.38999999999999</v>
      </c>
      <c r="AE26">
        <v>163.65</v>
      </c>
      <c r="AF26">
        <v>172.06</v>
      </c>
      <c r="AG26">
        <v>168.5</v>
      </c>
      <c r="AH26">
        <v>163.76</v>
      </c>
      <c r="AI26">
        <v>176.29</v>
      </c>
      <c r="AJ26">
        <v>170.68</v>
      </c>
      <c r="AK26">
        <v>170.25</v>
      </c>
      <c r="AL26">
        <v>172.93</v>
      </c>
      <c r="AM26">
        <v>168.77</v>
      </c>
      <c r="AN26" s="204">
        <v>166.81</v>
      </c>
      <c r="AO26">
        <v>177.62</v>
      </c>
      <c r="AP26">
        <v>171.25</v>
      </c>
      <c r="AQ26">
        <v>162.72</v>
      </c>
      <c r="AR26">
        <v>172.39</v>
      </c>
      <c r="AS26">
        <v>183.73</v>
      </c>
      <c r="AT26">
        <v>188.57</v>
      </c>
      <c r="AU26">
        <v>187.83</v>
      </c>
      <c r="AV26">
        <v>182.09</v>
      </c>
      <c r="AW26">
        <v>185.92</v>
      </c>
      <c r="AX26">
        <v>188.36</v>
      </c>
      <c r="AY26">
        <v>185.12</v>
      </c>
      <c r="AZ26">
        <v>190.09</v>
      </c>
      <c r="BA26">
        <v>179.74</v>
      </c>
      <c r="BB26">
        <v>179.7</v>
      </c>
      <c r="BC26" s="293">
        <v>181.18102550506501</v>
      </c>
      <c r="BD26" s="293">
        <v>173.65</v>
      </c>
      <c r="BE26" s="293">
        <v>173.6784577</v>
      </c>
      <c r="BF26" s="293">
        <v>175.66475869999999</v>
      </c>
      <c r="BG26" s="293">
        <v>190.78531269999999</v>
      </c>
      <c r="BH26" s="293">
        <v>189.56229690000001</v>
      </c>
      <c r="BI26" s="293">
        <v>182.5839996</v>
      </c>
      <c r="BJ26" s="293">
        <v>176.53362749999999</v>
      </c>
      <c r="BK26" s="397">
        <v>175.31399730000001</v>
      </c>
      <c r="BL26" s="397">
        <v>183.83369450000001</v>
      </c>
      <c r="BM26" s="397">
        <v>181.324017</v>
      </c>
      <c r="BN26" s="397">
        <v>181.95958139999999</v>
      </c>
      <c r="BO26" s="397">
        <v>174.66760869999999</v>
      </c>
      <c r="BP26" s="397">
        <v>174.4419575</v>
      </c>
      <c r="BQ26" s="397"/>
      <c r="BR26" s="226">
        <f t="shared" si="0"/>
        <v>176.48000000000002</v>
      </c>
      <c r="BS26" s="227">
        <f t="shared" si="1"/>
        <v>164.83500000000001</v>
      </c>
      <c r="BT26" s="193">
        <f t="shared" si="14"/>
        <v>-6.5984814143245751E-2</v>
      </c>
      <c r="BU26" s="258">
        <f t="shared" si="2"/>
        <v>-7.3514577289554444</v>
      </c>
      <c r="BV26" s="185">
        <f t="shared" si="6"/>
        <v>-4.5542234041476721</v>
      </c>
      <c r="BW26" s="295">
        <f t="shared" si="7"/>
        <v>-1.2918892156332795E-3</v>
      </c>
      <c r="BX26" s="184">
        <f t="shared" si="8"/>
        <v>-4.0370962580813101</v>
      </c>
      <c r="BY26" s="303">
        <f t="shared" si="9"/>
        <v>-6.5594314761785108E-2</v>
      </c>
      <c r="BZ26" s="300">
        <f t="shared" si="10"/>
        <v>183.83175212542207</v>
      </c>
      <c r="CA26" s="300">
        <f t="shared" si="11"/>
        <v>180.02910912499999</v>
      </c>
      <c r="CB26" s="297">
        <f t="shared" si="15"/>
        <v>-2.0685452629683243E-2</v>
      </c>
      <c r="CC26" s="301">
        <f t="shared" si="3"/>
        <v>-2.1603012922050406</v>
      </c>
      <c r="CD26" s="297">
        <f t="shared" si="12"/>
        <v>-1.1664950234236722E-2</v>
      </c>
      <c r="CE26" s="141">
        <f t="shared" si="4"/>
        <v>168.20833333333334</v>
      </c>
      <c r="CF26" s="141">
        <f t="shared" si="5"/>
        <v>165.77166666666668</v>
      </c>
      <c r="CG26" s="6">
        <f t="shared" si="13"/>
        <v>-1.4486004458756474E-2</v>
      </c>
    </row>
    <row r="27" spans="1:85" s="301" customFormat="1" ht="15.75">
      <c r="A27">
        <v>1010705</v>
      </c>
      <c r="B27" s="311">
        <v>40.6</v>
      </c>
      <c r="C27" s="312">
        <v>1010705</v>
      </c>
      <c r="D27" s="296" t="s">
        <v>224</v>
      </c>
      <c r="E27" s="313">
        <v>157.36874999999998</v>
      </c>
      <c r="F27" s="314">
        <v>157.36875000000001</v>
      </c>
      <c r="G27" s="314">
        <v>157.36874999999998</v>
      </c>
      <c r="H27" s="314">
        <v>157.36875000000001</v>
      </c>
      <c r="I27" s="301">
        <v>144.1</v>
      </c>
      <c r="J27" s="301">
        <v>147.91999999999999</v>
      </c>
      <c r="K27" s="301">
        <v>155.08000000000001</v>
      </c>
      <c r="L27" s="301">
        <v>156.49</v>
      </c>
      <c r="M27" s="301">
        <v>161.05000000000001</v>
      </c>
      <c r="N27" s="315">
        <v>159.86000000000001</v>
      </c>
      <c r="O27" s="301">
        <v>171.89</v>
      </c>
      <c r="P27" s="296">
        <v>162.56</v>
      </c>
      <c r="Q27" s="316">
        <v>155.41</v>
      </c>
      <c r="R27" s="301">
        <v>155.16999999999999</v>
      </c>
      <c r="S27" s="301">
        <v>160.41999999999999</v>
      </c>
      <c r="T27" s="301">
        <v>160.94</v>
      </c>
      <c r="U27" s="301">
        <v>158.27000000000001</v>
      </c>
      <c r="V27" s="301">
        <v>157.81</v>
      </c>
      <c r="W27" s="315">
        <v>186.89</v>
      </c>
      <c r="X27" s="301">
        <v>151.35</v>
      </c>
      <c r="Y27" s="315">
        <v>151.15</v>
      </c>
      <c r="Z27" s="301">
        <v>155.27000000000001</v>
      </c>
      <c r="AA27" s="301">
        <v>153.91999999999999</v>
      </c>
      <c r="AB27" s="296">
        <v>156.16</v>
      </c>
      <c r="AC27" s="316">
        <v>158.97999999999999</v>
      </c>
      <c r="AD27" s="301">
        <v>152.15</v>
      </c>
      <c r="AE27" s="301">
        <v>160.69</v>
      </c>
      <c r="AF27" s="301">
        <v>152.27000000000001</v>
      </c>
      <c r="AG27" s="301">
        <v>161.38</v>
      </c>
      <c r="AH27" s="301">
        <v>165.95</v>
      </c>
      <c r="AI27" s="301">
        <v>182.34</v>
      </c>
      <c r="AJ27" s="301">
        <v>185.91</v>
      </c>
      <c r="AK27" s="301">
        <v>190.61</v>
      </c>
      <c r="AL27" s="301">
        <v>190.31</v>
      </c>
      <c r="AM27" s="301">
        <v>183.17</v>
      </c>
      <c r="AN27" s="296">
        <v>183.84</v>
      </c>
      <c r="AO27" s="301">
        <v>181.21</v>
      </c>
      <c r="AP27" s="301">
        <v>169.43</v>
      </c>
      <c r="AQ27" s="301">
        <v>175.57</v>
      </c>
      <c r="AR27" s="301">
        <v>174.08</v>
      </c>
      <c r="AS27" s="301">
        <v>184.92</v>
      </c>
      <c r="AT27" s="301">
        <v>177.48</v>
      </c>
      <c r="AU27" s="301">
        <v>161.99</v>
      </c>
      <c r="AV27" s="301">
        <v>169.26</v>
      </c>
      <c r="AW27" s="301">
        <v>166.07</v>
      </c>
      <c r="AX27">
        <v>170.94</v>
      </c>
      <c r="AY27">
        <v>173.9</v>
      </c>
      <c r="AZ27">
        <v>167.91</v>
      </c>
      <c r="BA27">
        <v>163.61000000000001</v>
      </c>
      <c r="BB27">
        <v>172.22</v>
      </c>
      <c r="BC27" s="293">
        <v>176.557087898254</v>
      </c>
      <c r="BD27" s="293">
        <v>193.25</v>
      </c>
      <c r="BE27" s="293">
        <v>173.85699750000001</v>
      </c>
      <c r="BF27" s="293">
        <v>178.52278949999999</v>
      </c>
      <c r="BG27" s="293">
        <v>198.00032379999999</v>
      </c>
      <c r="BH27" s="293">
        <v>176.6271472</v>
      </c>
      <c r="BI27" s="293">
        <v>159.19731859999999</v>
      </c>
      <c r="BJ27" s="293">
        <v>171.54525520000001</v>
      </c>
      <c r="BK27" s="397">
        <v>169.046998</v>
      </c>
      <c r="BL27" s="397">
        <v>171.6369033</v>
      </c>
      <c r="BM27" s="397">
        <v>175.5975723</v>
      </c>
      <c r="BN27" s="397">
        <v>178.78769639999999</v>
      </c>
      <c r="BO27" s="397">
        <v>194.99971869999999</v>
      </c>
      <c r="BP27" s="397">
        <v>191.6414618</v>
      </c>
      <c r="BQ27" s="397"/>
      <c r="BR27" s="317">
        <f t="shared" si="0"/>
        <v>157.36874999999998</v>
      </c>
      <c r="BS27" s="318">
        <f t="shared" si="1"/>
        <v>158.56333333333333</v>
      </c>
      <c r="BT27" s="279">
        <f t="shared" si="14"/>
        <v>7.5909819029087444E-3</v>
      </c>
      <c r="BU27" s="320">
        <f t="shared" si="2"/>
        <v>0.33057627348821578</v>
      </c>
      <c r="BV27" s="321">
        <f t="shared" si="6"/>
        <v>0.20479179192530983</v>
      </c>
      <c r="BW27" s="295">
        <f t="shared" si="7"/>
        <v>-1.7221855100040151E-2</v>
      </c>
      <c r="BX27" s="184">
        <f t="shared" si="8"/>
        <v>3.9344363144213297</v>
      </c>
      <c r="BY27" s="303">
        <f t="shared" si="9"/>
        <v>6.3926306810679123E-2</v>
      </c>
      <c r="BZ27" s="300">
        <f t="shared" si="10"/>
        <v>173.17559065818787</v>
      </c>
      <c r="CA27" s="300">
        <f t="shared" si="11"/>
        <v>178.28834852499998</v>
      </c>
      <c r="CB27" s="297">
        <f t="shared" si="15"/>
        <v>2.9523548020711665E-2</v>
      </c>
      <c r="CC27" s="301">
        <f t="shared" si="3"/>
        <v>1.2732252801848236</v>
      </c>
      <c r="CD27" s="297">
        <f t="shared" si="12"/>
        <v>6.8750176579158457E-3</v>
      </c>
      <c r="CE27" s="314">
        <f t="shared" si="4"/>
        <v>162.22999999999999</v>
      </c>
      <c r="CF27" s="314">
        <f t="shared" si="5"/>
        <v>158.4675</v>
      </c>
      <c r="CG27" s="166">
        <f t="shared" si="13"/>
        <v>-2.3192381187203237E-2</v>
      </c>
    </row>
    <row r="28" spans="1:85" ht="15.75">
      <c r="A28">
        <v>1010801</v>
      </c>
      <c r="B28" s="232">
        <v>46.75</v>
      </c>
      <c r="C28" s="245">
        <v>1010801</v>
      </c>
      <c r="D28" s="204" t="s">
        <v>106</v>
      </c>
      <c r="E28" s="231">
        <v>127.23375</v>
      </c>
      <c r="F28" s="141">
        <v>127.23375000000001</v>
      </c>
      <c r="G28" s="141">
        <v>127.23375</v>
      </c>
      <c r="H28" s="141">
        <v>127.23375</v>
      </c>
      <c r="I28">
        <v>126.5</v>
      </c>
      <c r="J28">
        <v>126.91</v>
      </c>
      <c r="K28">
        <v>125.62</v>
      </c>
      <c r="L28">
        <v>127.09</v>
      </c>
      <c r="M28">
        <v>126.72</v>
      </c>
      <c r="N28" s="178">
        <v>128.51</v>
      </c>
      <c r="O28">
        <v>128.25</v>
      </c>
      <c r="P28" s="204">
        <v>128.27000000000001</v>
      </c>
      <c r="Q28" s="203">
        <v>127.71</v>
      </c>
      <c r="R28">
        <v>127.68</v>
      </c>
      <c r="S28">
        <v>130.04</v>
      </c>
      <c r="T28">
        <v>128.49</v>
      </c>
      <c r="U28">
        <v>132.56</v>
      </c>
      <c r="V28">
        <v>135.65</v>
      </c>
      <c r="W28" s="178">
        <v>138.80000000000001</v>
      </c>
      <c r="X28">
        <v>138.99</v>
      </c>
      <c r="Y28" s="178">
        <v>138.91</v>
      </c>
      <c r="Z28">
        <v>140.13</v>
      </c>
      <c r="AA28">
        <v>140.32</v>
      </c>
      <c r="AB28" s="204">
        <v>145.78</v>
      </c>
      <c r="AC28" s="203">
        <v>144.63</v>
      </c>
      <c r="AD28">
        <v>145.35</v>
      </c>
      <c r="AE28">
        <v>144.80000000000001</v>
      </c>
      <c r="AF28">
        <v>139.68</v>
      </c>
      <c r="AG28">
        <v>140.13</v>
      </c>
      <c r="AH28">
        <v>138.5</v>
      </c>
      <c r="AI28">
        <v>137.16999999999999</v>
      </c>
      <c r="AJ28">
        <v>138.91999999999999</v>
      </c>
      <c r="AK28">
        <v>141.94</v>
      </c>
      <c r="AL28">
        <v>142.33000000000001</v>
      </c>
      <c r="AM28">
        <v>141.38999999999999</v>
      </c>
      <c r="AN28" s="204">
        <v>141.84</v>
      </c>
      <c r="AO28">
        <v>144.51</v>
      </c>
      <c r="AP28">
        <v>143.66999999999999</v>
      </c>
      <c r="AQ28">
        <v>144.62</v>
      </c>
      <c r="AR28">
        <v>144.02000000000001</v>
      </c>
      <c r="AS28">
        <v>140.87</v>
      </c>
      <c r="AT28">
        <v>144.05000000000001</v>
      </c>
      <c r="AU28">
        <v>142.66</v>
      </c>
      <c r="AV28">
        <v>142.63999999999999</v>
      </c>
      <c r="AW28">
        <v>143.36000000000001</v>
      </c>
      <c r="AX28">
        <v>139.6</v>
      </c>
      <c r="AY28">
        <v>139.6</v>
      </c>
      <c r="AZ28">
        <v>137.88</v>
      </c>
      <c r="BA28">
        <v>136.85</v>
      </c>
      <c r="BB28">
        <v>137.78</v>
      </c>
      <c r="BC28" s="293">
        <v>141.68808460235499</v>
      </c>
      <c r="BD28" s="293">
        <v>137.79</v>
      </c>
      <c r="BE28" s="293">
        <v>134.5906258</v>
      </c>
      <c r="BF28" s="293">
        <v>133.42369790000001</v>
      </c>
      <c r="BG28" s="293">
        <v>135.3901505</v>
      </c>
      <c r="BH28" s="293">
        <v>140.65123800000001</v>
      </c>
      <c r="BI28" s="293">
        <v>146.9710231</v>
      </c>
      <c r="BJ28" s="293">
        <v>140.1194453</v>
      </c>
      <c r="BK28" s="397">
        <v>142.0650005</v>
      </c>
      <c r="BL28" s="397">
        <v>139.7871614</v>
      </c>
      <c r="BM28" s="397">
        <v>146.52837510000001</v>
      </c>
      <c r="BN28" s="397">
        <v>147.318387</v>
      </c>
      <c r="BO28" s="397">
        <v>142.70230530000001</v>
      </c>
      <c r="BP28" s="397">
        <v>147.9724646</v>
      </c>
      <c r="BQ28" s="397"/>
      <c r="BR28" s="226">
        <f t="shared" si="0"/>
        <v>127.23374999999999</v>
      </c>
      <c r="BS28" s="227">
        <f t="shared" si="1"/>
        <v>135.42166666666665</v>
      </c>
      <c r="BT28" s="193">
        <f t="shared" si="14"/>
        <v>6.4353339162499523E-2</v>
      </c>
      <c r="BU28" s="258">
        <f t="shared" si="2"/>
        <v>2.6090609455766467</v>
      </c>
      <c r="BV28" s="185">
        <f t="shared" si="6"/>
        <v>1.6163116023087232</v>
      </c>
      <c r="BW28" s="295">
        <f t="shared" si="7"/>
        <v>3.6931143396181643E-2</v>
      </c>
      <c r="BX28" s="184">
        <f t="shared" si="8"/>
        <v>-1.2899545118339928</v>
      </c>
      <c r="BY28" s="303">
        <f t="shared" si="9"/>
        <v>-2.0959045033480991E-2</v>
      </c>
      <c r="BZ28" s="300">
        <f t="shared" si="10"/>
        <v>140.39734038352958</v>
      </c>
      <c r="CA28" s="300">
        <f t="shared" si="11"/>
        <v>141.45998954166666</v>
      </c>
      <c r="CB28" s="297">
        <f t="shared" si="15"/>
        <v>7.5688695756928048E-3</v>
      </c>
      <c r="CC28" s="301">
        <f t="shared" si="3"/>
        <v>0.30471617740122964</v>
      </c>
      <c r="CD28" s="297">
        <f t="shared" si="12"/>
        <v>1.6453719014925369E-3</v>
      </c>
      <c r="CE28" s="141">
        <f t="shared" si="4"/>
        <v>129.98083333333332</v>
      </c>
      <c r="CF28" s="141">
        <f t="shared" si="5"/>
        <v>141.19916666666666</v>
      </c>
      <c r="CG28" s="6">
        <f t="shared" si="13"/>
        <v>8.6307596632836825E-2</v>
      </c>
    </row>
    <row r="29" spans="1:85" s="301" customFormat="1" ht="15.75">
      <c r="A29">
        <v>1010901</v>
      </c>
      <c r="B29" s="311">
        <v>61.25</v>
      </c>
      <c r="C29" s="312">
        <v>1010901</v>
      </c>
      <c r="D29" s="296" t="s">
        <v>107</v>
      </c>
      <c r="E29" s="313">
        <v>135.59625</v>
      </c>
      <c r="F29" s="314">
        <v>135.59625</v>
      </c>
      <c r="G29" s="314">
        <v>135.59625</v>
      </c>
      <c r="H29" s="314">
        <v>135.59625</v>
      </c>
      <c r="I29" s="301">
        <v>133.97</v>
      </c>
      <c r="J29" s="301">
        <v>134.11000000000001</v>
      </c>
      <c r="K29" s="301">
        <v>134.22999999999999</v>
      </c>
      <c r="L29" s="301">
        <v>135.44999999999999</v>
      </c>
      <c r="M29" s="301">
        <v>135.81</v>
      </c>
      <c r="N29" s="315">
        <v>135.72999999999999</v>
      </c>
      <c r="O29" s="301">
        <v>137.05000000000001</v>
      </c>
      <c r="P29" s="296">
        <v>138.41999999999999</v>
      </c>
      <c r="Q29" s="316">
        <v>138.87</v>
      </c>
      <c r="R29" s="301">
        <v>139</v>
      </c>
      <c r="S29" s="301">
        <v>139.25</v>
      </c>
      <c r="T29" s="301">
        <v>141.1</v>
      </c>
      <c r="U29" s="301">
        <v>146.08000000000001</v>
      </c>
      <c r="V29" s="301">
        <v>145.81</v>
      </c>
      <c r="W29" s="315">
        <v>148.22999999999999</v>
      </c>
      <c r="X29" s="301">
        <v>147.99</v>
      </c>
      <c r="Y29" s="315">
        <v>149.33000000000001</v>
      </c>
      <c r="Z29" s="301">
        <v>150.54</v>
      </c>
      <c r="AA29" s="301">
        <v>151.62</v>
      </c>
      <c r="AB29" s="296">
        <v>151.91999999999999</v>
      </c>
      <c r="AC29" s="316">
        <v>153.71</v>
      </c>
      <c r="AD29" s="301">
        <v>154.56</v>
      </c>
      <c r="AE29" s="301">
        <v>154.93</v>
      </c>
      <c r="AF29" s="301">
        <v>154.80000000000001</v>
      </c>
      <c r="AG29" s="301">
        <v>155.63</v>
      </c>
      <c r="AH29" s="301">
        <v>155.88</v>
      </c>
      <c r="AI29" s="301">
        <v>156.19</v>
      </c>
      <c r="AJ29" s="301">
        <v>156.33000000000001</v>
      </c>
      <c r="AK29" s="301">
        <v>157.29</v>
      </c>
      <c r="AL29" s="301">
        <v>156.57</v>
      </c>
      <c r="AM29" s="301">
        <v>156.85</v>
      </c>
      <c r="AN29" s="296">
        <v>157.12</v>
      </c>
      <c r="AO29" s="301">
        <v>158.22999999999999</v>
      </c>
      <c r="AP29" s="301">
        <v>158.25</v>
      </c>
      <c r="AQ29" s="301">
        <v>159.87</v>
      </c>
      <c r="AR29" s="301">
        <v>157.76</v>
      </c>
      <c r="AS29" s="301">
        <v>156.32</v>
      </c>
      <c r="AT29" s="301">
        <v>156.12</v>
      </c>
      <c r="AU29" s="301">
        <v>156.57</v>
      </c>
      <c r="AV29" s="301">
        <v>158.04</v>
      </c>
      <c r="AW29" s="301">
        <v>159.47999999999999</v>
      </c>
      <c r="AX29">
        <v>160.27000000000001</v>
      </c>
      <c r="AY29">
        <v>159.15</v>
      </c>
      <c r="AZ29">
        <v>161.24</v>
      </c>
      <c r="BA29">
        <v>167.97</v>
      </c>
      <c r="BB29">
        <v>160.63999999999999</v>
      </c>
      <c r="BC29" s="293">
        <v>161.09524965286201</v>
      </c>
      <c r="BD29" s="293">
        <v>163.58000000000001</v>
      </c>
      <c r="BE29" s="293">
        <v>158.89701840000001</v>
      </c>
      <c r="BF29" s="293">
        <v>159.2662096</v>
      </c>
      <c r="BG29" s="293">
        <v>161.93915609999999</v>
      </c>
      <c r="BH29" s="293">
        <v>161.73440220000001</v>
      </c>
      <c r="BI29" s="293">
        <v>159.35008529999999</v>
      </c>
      <c r="BJ29" s="293">
        <v>164.88344670000001</v>
      </c>
      <c r="BK29" s="397">
        <v>163.52299450000001</v>
      </c>
      <c r="BL29" s="397">
        <v>163.83011339999999</v>
      </c>
      <c r="BM29" s="397">
        <v>162.87543769999999</v>
      </c>
      <c r="BN29" s="397">
        <v>164.60868120000001</v>
      </c>
      <c r="BO29" s="397">
        <v>214.49954510000001</v>
      </c>
      <c r="BP29" s="397">
        <v>170.11337280000001</v>
      </c>
      <c r="BQ29" s="397"/>
      <c r="BR29" s="317">
        <f t="shared" si="0"/>
        <v>135.59625</v>
      </c>
      <c r="BS29" s="318">
        <f t="shared" si="1"/>
        <v>145.8116666666667</v>
      </c>
      <c r="BT29" s="279">
        <f t="shared" si="14"/>
        <v>7.5337014605246777E-2</v>
      </c>
      <c r="BU29" s="320">
        <f t="shared" si="2"/>
        <v>4.2647283505356164</v>
      </c>
      <c r="BV29" s="321">
        <f t="shared" si="6"/>
        <v>2.641996510411972</v>
      </c>
      <c r="BW29" s="295">
        <f t="shared" si="7"/>
        <v>-0.20692898103493462</v>
      </c>
      <c r="BX29" s="184">
        <f t="shared" si="8"/>
        <v>18.266124400849051</v>
      </c>
      <c r="BY29" s="303">
        <f t="shared" si="9"/>
        <v>0.296786065239043</v>
      </c>
      <c r="BZ29" s="300">
        <f t="shared" si="10"/>
        <v>160.03960413773851</v>
      </c>
      <c r="CA29" s="300">
        <f t="shared" si="11"/>
        <v>167.12670525000001</v>
      </c>
      <c r="CB29" s="297">
        <f t="shared" si="15"/>
        <v>4.4283420659813499E-2</v>
      </c>
      <c r="CC29" s="301">
        <f t="shared" si="3"/>
        <v>2.6625557854378727</v>
      </c>
      <c r="CD29" s="297">
        <f t="shared" si="12"/>
        <v>1.437696715966413E-2</v>
      </c>
      <c r="CE29" s="314">
        <f t="shared" si="4"/>
        <v>140.06666666666663</v>
      </c>
      <c r="CF29" s="314">
        <f t="shared" si="5"/>
        <v>153.0916666666667</v>
      </c>
      <c r="CG29" s="166">
        <f t="shared" si="13"/>
        <v>9.2991432651118977E-2</v>
      </c>
    </row>
    <row r="30" spans="1:85" s="301" customFormat="1" ht="15.75">
      <c r="A30">
        <v>1011001</v>
      </c>
      <c r="B30" s="311">
        <v>187.5</v>
      </c>
      <c r="C30" s="312">
        <v>1011001</v>
      </c>
      <c r="D30" s="296" t="s">
        <v>108</v>
      </c>
      <c r="E30" s="313">
        <v>113.65249999999997</v>
      </c>
      <c r="F30" s="314">
        <v>113.6525</v>
      </c>
      <c r="G30" s="314">
        <v>113.6525</v>
      </c>
      <c r="H30" s="314">
        <v>113.6525</v>
      </c>
      <c r="I30" s="301">
        <v>109.4</v>
      </c>
      <c r="J30" s="301">
        <v>109.15</v>
      </c>
      <c r="K30" s="301">
        <v>113.59</v>
      </c>
      <c r="L30" s="301">
        <v>111.63</v>
      </c>
      <c r="M30" s="301">
        <v>113.65</v>
      </c>
      <c r="N30" s="322">
        <v>116.74</v>
      </c>
      <c r="O30" s="301">
        <v>121.97</v>
      </c>
      <c r="P30" s="296">
        <v>113.09</v>
      </c>
      <c r="Q30" s="316">
        <v>117.26</v>
      </c>
      <c r="R30" s="301">
        <v>116.2</v>
      </c>
      <c r="S30" s="301">
        <v>122.47</v>
      </c>
      <c r="T30" s="301">
        <v>126.16</v>
      </c>
      <c r="U30" s="301">
        <v>120.5</v>
      </c>
      <c r="V30" s="301">
        <v>122.55</v>
      </c>
      <c r="W30" s="322">
        <v>124.67</v>
      </c>
      <c r="X30" s="301">
        <v>125.2</v>
      </c>
      <c r="Y30" s="322">
        <v>125.23</v>
      </c>
      <c r="Z30" s="301">
        <v>120.56</v>
      </c>
      <c r="AA30" s="301">
        <v>124.52</v>
      </c>
      <c r="AB30" s="296">
        <v>124.69</v>
      </c>
      <c r="AC30" s="316">
        <v>123.06</v>
      </c>
      <c r="AD30" s="301">
        <v>123.89</v>
      </c>
      <c r="AE30" s="301">
        <v>123.89</v>
      </c>
      <c r="AF30" s="301">
        <v>123.57</v>
      </c>
      <c r="AG30" s="301">
        <v>123.13</v>
      </c>
      <c r="AH30" s="301">
        <v>119.31</v>
      </c>
      <c r="AI30" s="301">
        <v>126.66</v>
      </c>
      <c r="AJ30" s="301">
        <v>126.22</v>
      </c>
      <c r="AK30" s="301">
        <v>130.09</v>
      </c>
      <c r="AL30" s="301">
        <v>126.88</v>
      </c>
      <c r="AM30" s="301">
        <v>127.75</v>
      </c>
      <c r="AN30" s="296">
        <v>126.88</v>
      </c>
      <c r="AO30" s="301">
        <v>128.35</v>
      </c>
      <c r="AP30" s="301">
        <v>128.13</v>
      </c>
      <c r="AQ30" s="301">
        <v>127.86</v>
      </c>
      <c r="AR30" s="301">
        <v>121.33</v>
      </c>
      <c r="AS30" s="301">
        <v>124.01</v>
      </c>
      <c r="AT30" s="301">
        <v>132.83000000000001</v>
      </c>
      <c r="AU30" s="301">
        <v>129.99</v>
      </c>
      <c r="AV30" s="301">
        <v>138.69</v>
      </c>
      <c r="AW30" s="301">
        <v>141.6</v>
      </c>
      <c r="AX30">
        <v>141.57</v>
      </c>
      <c r="AY30">
        <v>135.01</v>
      </c>
      <c r="AZ30">
        <v>136.28</v>
      </c>
      <c r="BA30">
        <v>137.53</v>
      </c>
      <c r="BB30">
        <v>137.26</v>
      </c>
      <c r="BC30" s="293">
        <v>130.98745346069299</v>
      </c>
      <c r="BD30" s="293">
        <v>134.88999999999999</v>
      </c>
      <c r="BE30" s="293">
        <v>137.22378019999999</v>
      </c>
      <c r="BF30" s="293">
        <v>134.76291889999999</v>
      </c>
      <c r="BG30" s="293">
        <v>132.43417740000001</v>
      </c>
      <c r="BH30" s="293">
        <v>138.05713650000001</v>
      </c>
      <c r="BI30" s="293">
        <v>125.9680152</v>
      </c>
      <c r="BJ30" s="293">
        <v>133.96540880000001</v>
      </c>
      <c r="BK30" s="397">
        <v>130.22099729999999</v>
      </c>
      <c r="BL30" s="397">
        <v>128.9264441</v>
      </c>
      <c r="BM30" s="397">
        <v>132.6218724</v>
      </c>
      <c r="BN30" s="397">
        <v>133.52407220000001</v>
      </c>
      <c r="BO30" s="397">
        <v>137.0649219</v>
      </c>
      <c r="BP30" s="397">
        <v>135.21541360000001</v>
      </c>
      <c r="BQ30" s="397"/>
      <c r="BR30" s="317">
        <f t="shared" si="0"/>
        <v>113.65249999999999</v>
      </c>
      <c r="BS30" s="318">
        <f t="shared" si="1"/>
        <v>122.50083333333333</v>
      </c>
      <c r="BT30" s="279">
        <f t="shared" si="14"/>
        <v>7.7854278025853763E-2</v>
      </c>
      <c r="BU30" s="320">
        <f t="shared" si="2"/>
        <v>11.308159925512847</v>
      </c>
      <c r="BV30" s="321">
        <f t="shared" si="6"/>
        <v>7.0053979073797841</v>
      </c>
      <c r="BW30" s="295">
        <f t="shared" si="7"/>
        <v>-1.3493666171928043E-2</v>
      </c>
      <c r="BX30" s="184">
        <f t="shared" si="8"/>
        <v>3.9685152945126467</v>
      </c>
      <c r="BY30" s="303">
        <f t="shared" si="9"/>
        <v>6.4480018489561128E-2</v>
      </c>
      <c r="BZ30" s="300">
        <f t="shared" si="10"/>
        <v>135.05395445505772</v>
      </c>
      <c r="CA30" s="300">
        <f t="shared" si="11"/>
        <v>133.33209654166666</v>
      </c>
      <c r="CB30" s="297">
        <f t="shared" si="15"/>
        <v>-1.2749407600382789E-2</v>
      </c>
      <c r="CC30" s="301">
        <f t="shared" si="3"/>
        <v>-1.9802616493615794</v>
      </c>
      <c r="CD30" s="167">
        <f t="shared" si="12"/>
        <v>-1.0692792562741242E-2</v>
      </c>
      <c r="CE30" s="314">
        <f t="shared" si="4"/>
        <v>118.90750000000001</v>
      </c>
      <c r="CF30" s="314">
        <f t="shared" si="5"/>
        <v>123.64249999999998</v>
      </c>
      <c r="CG30" s="166">
        <f t="shared" si="13"/>
        <v>3.9820869163004646E-2</v>
      </c>
    </row>
    <row r="31" spans="1:85" ht="15.75">
      <c r="A31">
        <v>1020101</v>
      </c>
      <c r="B31" s="232">
        <v>523.03</v>
      </c>
      <c r="C31" s="245">
        <v>1020101</v>
      </c>
      <c r="D31" s="273" t="s">
        <v>109</v>
      </c>
      <c r="E31" s="231">
        <v>181.31624999999997</v>
      </c>
      <c r="F31" s="141">
        <v>181.31625</v>
      </c>
      <c r="G31" s="141">
        <v>181.31624999999997</v>
      </c>
      <c r="H31" s="141">
        <v>181.31625</v>
      </c>
      <c r="I31">
        <v>180.66</v>
      </c>
      <c r="J31">
        <v>180.66</v>
      </c>
      <c r="K31">
        <v>180.66</v>
      </c>
      <c r="L31">
        <v>180.99</v>
      </c>
      <c r="M31">
        <v>180.98</v>
      </c>
      <c r="N31" s="175">
        <v>181.35</v>
      </c>
      <c r="O31">
        <v>181.49</v>
      </c>
      <c r="P31" s="204">
        <v>183.74</v>
      </c>
      <c r="Q31" s="203">
        <v>184.41</v>
      </c>
      <c r="R31">
        <v>184.37</v>
      </c>
      <c r="S31">
        <v>184.38</v>
      </c>
      <c r="T31">
        <v>185.9</v>
      </c>
      <c r="U31">
        <v>193.23</v>
      </c>
      <c r="V31">
        <v>200.65</v>
      </c>
      <c r="W31" s="175">
        <v>193.09</v>
      </c>
      <c r="X31">
        <v>202.47</v>
      </c>
      <c r="Y31" s="175">
        <v>202.47</v>
      </c>
      <c r="Z31">
        <v>205.27</v>
      </c>
      <c r="AA31">
        <v>205.25</v>
      </c>
      <c r="AB31" s="204">
        <v>206.43</v>
      </c>
      <c r="AC31" s="203">
        <v>207.84</v>
      </c>
      <c r="AD31">
        <v>207.84</v>
      </c>
      <c r="AE31">
        <v>208.86</v>
      </c>
      <c r="AF31">
        <v>210.07</v>
      </c>
      <c r="AG31">
        <v>210.25</v>
      </c>
      <c r="AH31">
        <v>210.47</v>
      </c>
      <c r="AI31">
        <v>210.88</v>
      </c>
      <c r="AJ31">
        <v>210.98</v>
      </c>
      <c r="AK31">
        <v>210.59</v>
      </c>
      <c r="AL31">
        <v>210.54</v>
      </c>
      <c r="AM31">
        <v>212.15</v>
      </c>
      <c r="AN31" s="204">
        <v>212.98</v>
      </c>
      <c r="AO31">
        <v>219.22</v>
      </c>
      <c r="AP31">
        <v>221.79</v>
      </c>
      <c r="AQ31">
        <v>221.03</v>
      </c>
      <c r="AR31">
        <v>221.08</v>
      </c>
      <c r="AS31">
        <v>220.64</v>
      </c>
      <c r="AT31">
        <v>223.37</v>
      </c>
      <c r="AU31">
        <v>224.72</v>
      </c>
      <c r="AV31">
        <v>226.16</v>
      </c>
      <c r="AW31">
        <v>226.3</v>
      </c>
      <c r="AX31">
        <v>226.45</v>
      </c>
      <c r="AY31">
        <v>224.34</v>
      </c>
      <c r="AZ31">
        <v>222.11</v>
      </c>
      <c r="BA31">
        <v>220.36</v>
      </c>
      <c r="BB31">
        <v>220.99</v>
      </c>
      <c r="BC31" s="293">
        <v>220.21958827972401</v>
      </c>
      <c r="BD31" s="293">
        <v>219.62</v>
      </c>
      <c r="BE31" s="293">
        <v>220.47948840000001</v>
      </c>
      <c r="BF31" s="293">
        <v>221.95520400000001</v>
      </c>
      <c r="BG31" s="293">
        <v>220.68717480000001</v>
      </c>
      <c r="BH31" s="293">
        <v>226.59695149999999</v>
      </c>
      <c r="BI31" s="293">
        <v>234.8435163</v>
      </c>
      <c r="BJ31" s="293">
        <v>233.77480510000001</v>
      </c>
      <c r="BK31" s="397">
        <v>232.36799239999999</v>
      </c>
      <c r="BL31" s="397">
        <v>235.73033810000001</v>
      </c>
      <c r="BM31" s="397">
        <v>240.2758121</v>
      </c>
      <c r="BN31" s="397">
        <v>244.3289757</v>
      </c>
      <c r="BO31" s="397">
        <v>247.6736784</v>
      </c>
      <c r="BP31" s="397">
        <v>247.2426414</v>
      </c>
      <c r="BQ31" s="397"/>
      <c r="BR31" s="226">
        <f t="shared" si="0"/>
        <v>181.31625</v>
      </c>
      <c r="BS31" s="227">
        <f t="shared" si="1"/>
        <v>195.65999999999997</v>
      </c>
      <c r="BT31" s="193">
        <f t="shared" si="14"/>
        <v>7.9109015325432575E-2</v>
      </c>
      <c r="BU31" s="258">
        <f t="shared" si="2"/>
        <v>51.135028453588305</v>
      </c>
      <c r="BV31" s="185">
        <f t="shared" si="6"/>
        <v>31.678117720494409</v>
      </c>
      <c r="BW31" s="295">
        <f t="shared" si="7"/>
        <v>-1.7403423843201926E-3</v>
      </c>
      <c r="BX31" s="184">
        <f t="shared" si="8"/>
        <v>10.456911067813044</v>
      </c>
      <c r="BY31" s="303">
        <f t="shared" si="9"/>
        <v>0.16990278957185778</v>
      </c>
      <c r="BZ31" s="300">
        <f t="shared" si="10"/>
        <v>222.93996568997704</v>
      </c>
      <c r="CA31" s="300">
        <f t="shared" si="11"/>
        <v>233.82971485000004</v>
      </c>
      <c r="CB31" s="297">
        <f t="shared" si="15"/>
        <v>4.8846105839840392E-2</v>
      </c>
      <c r="CC31" s="301">
        <f t="shared" si="3"/>
        <v>34.935621190097955</v>
      </c>
      <c r="CD31" s="167">
        <f t="shared" si="12"/>
        <v>0.18864141036951218</v>
      </c>
      <c r="CE31" s="141">
        <f t="shared" si="4"/>
        <v>186.21500000000003</v>
      </c>
      <c r="CF31" s="141">
        <f t="shared" si="5"/>
        <v>207.34166666666667</v>
      </c>
      <c r="CG31" s="6">
        <f t="shared" si="13"/>
        <v>0.11345308738107374</v>
      </c>
    </row>
    <row r="32" spans="1:85" ht="15.75">
      <c r="A32">
        <v>1020201</v>
      </c>
      <c r="B32" s="232">
        <v>723.77</v>
      </c>
      <c r="C32" s="245">
        <v>1020201</v>
      </c>
      <c r="D32" s="273" t="s">
        <v>111</v>
      </c>
      <c r="E32" s="231">
        <v>113.11250000000001</v>
      </c>
      <c r="F32" s="141">
        <v>113.1125</v>
      </c>
      <c r="G32" s="141">
        <v>113.11250000000001</v>
      </c>
      <c r="H32" s="141">
        <v>113.11250000000001</v>
      </c>
      <c r="I32">
        <v>113.14</v>
      </c>
      <c r="J32">
        <v>113.39</v>
      </c>
      <c r="K32">
        <v>113.63</v>
      </c>
      <c r="L32">
        <v>113.48</v>
      </c>
      <c r="M32">
        <v>113.09</v>
      </c>
      <c r="N32" s="178">
        <v>112.73</v>
      </c>
      <c r="O32">
        <v>112.74</v>
      </c>
      <c r="P32" s="204">
        <v>112.7</v>
      </c>
      <c r="Q32" s="203">
        <v>112.1</v>
      </c>
      <c r="R32">
        <v>112.43</v>
      </c>
      <c r="S32">
        <v>112.56</v>
      </c>
      <c r="T32">
        <v>112.66</v>
      </c>
      <c r="U32">
        <v>114.67</v>
      </c>
      <c r="V32">
        <v>115.25</v>
      </c>
      <c r="W32" s="178">
        <v>113.07</v>
      </c>
      <c r="X32">
        <v>115.19</v>
      </c>
      <c r="Y32" s="178">
        <v>115.8</v>
      </c>
      <c r="Z32">
        <v>115.62</v>
      </c>
      <c r="AA32">
        <v>114.79</v>
      </c>
      <c r="AB32" s="204">
        <v>115.45</v>
      </c>
      <c r="AC32" s="203">
        <v>115.64</v>
      </c>
      <c r="AD32">
        <v>115.62</v>
      </c>
      <c r="AE32">
        <v>115.8</v>
      </c>
      <c r="AF32">
        <v>115.87</v>
      </c>
      <c r="AG32">
        <v>116.14</v>
      </c>
      <c r="AH32">
        <v>116.08</v>
      </c>
      <c r="AI32">
        <v>116.26</v>
      </c>
      <c r="AJ32">
        <v>116.28</v>
      </c>
      <c r="AK32">
        <v>116.2</v>
      </c>
      <c r="AL32">
        <v>115.64</v>
      </c>
      <c r="AM32">
        <v>115.44</v>
      </c>
      <c r="AN32" s="204">
        <v>115.45</v>
      </c>
      <c r="AO32">
        <v>115.33</v>
      </c>
      <c r="AP32">
        <v>115.53</v>
      </c>
      <c r="AQ32">
        <v>115.25</v>
      </c>
      <c r="AR32">
        <v>115.08</v>
      </c>
      <c r="AS32">
        <v>115.15</v>
      </c>
      <c r="AT32">
        <v>115.16</v>
      </c>
      <c r="AU32">
        <v>115.38</v>
      </c>
      <c r="AV32">
        <v>115.89</v>
      </c>
      <c r="AW32">
        <v>116.18</v>
      </c>
      <c r="AX32">
        <v>116.64</v>
      </c>
      <c r="AY32">
        <v>116.75</v>
      </c>
      <c r="AZ32">
        <v>116.62</v>
      </c>
      <c r="BA32">
        <v>116.94</v>
      </c>
      <c r="BB32">
        <v>117.65</v>
      </c>
      <c r="BC32" s="293">
        <v>117.72614717483501</v>
      </c>
      <c r="BD32" s="293">
        <v>117.91</v>
      </c>
      <c r="BE32" s="293">
        <v>117.16450450000001</v>
      </c>
      <c r="BF32" s="293">
        <v>117.34348540000001</v>
      </c>
      <c r="BG32" s="293">
        <v>117.3681021</v>
      </c>
      <c r="BH32" s="293">
        <v>117.56336690000001</v>
      </c>
      <c r="BI32" s="293">
        <v>117.5952911</v>
      </c>
      <c r="BJ32" s="293">
        <v>118.3761358</v>
      </c>
      <c r="BK32" s="397">
        <v>118.129003</v>
      </c>
      <c r="BL32" s="397">
        <v>118.79498959999999</v>
      </c>
      <c r="BM32" s="397">
        <v>119.1529274</v>
      </c>
      <c r="BN32" s="397">
        <v>119.2884564</v>
      </c>
      <c r="BO32" s="397">
        <v>119.2616463</v>
      </c>
      <c r="BP32" s="397">
        <v>119.2559481</v>
      </c>
      <c r="BQ32" s="397"/>
      <c r="BR32" s="226">
        <f t="shared" si="0"/>
        <v>113.11250000000001</v>
      </c>
      <c r="BS32" s="227">
        <f t="shared" si="1"/>
        <v>114.13249999999999</v>
      </c>
      <c r="BT32" s="193">
        <f t="shared" si="14"/>
        <v>9.0175710023205902E-3</v>
      </c>
      <c r="BU32" s="258">
        <f t="shared" si="2"/>
        <v>5.0318761634803044</v>
      </c>
      <c r="BV32" s="185">
        <f t="shared" si="6"/>
        <v>3.1172440943560913</v>
      </c>
      <c r="BW32" s="295">
        <f t="shared" si="7"/>
        <v>-4.7778981565160805E-5</v>
      </c>
      <c r="BX32" s="184">
        <f t="shared" si="8"/>
        <v>-0.11598940097963165</v>
      </c>
      <c r="BY32" s="303">
        <f t="shared" si="9"/>
        <v>-1.8845835696037615E-3</v>
      </c>
      <c r="BZ32" s="300">
        <f t="shared" si="10"/>
        <v>116.49967893123626</v>
      </c>
      <c r="CA32" s="300">
        <f t="shared" si="11"/>
        <v>118.27448805000002</v>
      </c>
      <c r="CB32" s="297">
        <f t="shared" si="15"/>
        <v>1.5234455022071991E-2</v>
      </c>
      <c r="CC32" s="301">
        <f t="shared" si="3"/>
        <v>7.8790929346811405</v>
      </c>
      <c r="CD32" s="297">
        <f t="shared" si="12"/>
        <v>4.2544633614586706E-2</v>
      </c>
      <c r="CE32" s="141">
        <f t="shared" si="4"/>
        <v>113.12333333333332</v>
      </c>
      <c r="CF32" s="141">
        <f t="shared" si="5"/>
        <v>115.68833333333333</v>
      </c>
      <c r="CG32" s="6">
        <f t="shared" si="13"/>
        <v>2.2674367209830182E-2</v>
      </c>
    </row>
    <row r="33" spans="1:85" ht="15.75">
      <c r="A33">
        <v>2010101</v>
      </c>
      <c r="B33" s="232">
        <v>326.83</v>
      </c>
      <c r="C33" s="259">
        <v>2010101</v>
      </c>
      <c r="D33" s="273" t="s">
        <v>225</v>
      </c>
      <c r="E33" s="231">
        <v>129.55375000000001</v>
      </c>
      <c r="F33" s="141">
        <v>129.55375000000001</v>
      </c>
      <c r="G33" s="141">
        <v>129.55374999999998</v>
      </c>
      <c r="H33" s="141">
        <v>129.55375000000001</v>
      </c>
      <c r="I33">
        <v>128.76</v>
      </c>
      <c r="J33">
        <v>128.75</v>
      </c>
      <c r="K33">
        <v>128.80000000000001</v>
      </c>
      <c r="L33">
        <v>128.86000000000001</v>
      </c>
      <c r="M33">
        <v>129.41999999999999</v>
      </c>
      <c r="N33" s="175">
        <v>129.62</v>
      </c>
      <c r="O33">
        <v>130.15</v>
      </c>
      <c r="P33" s="204">
        <v>132.07</v>
      </c>
      <c r="Q33" s="203">
        <v>132.43</v>
      </c>
      <c r="R33">
        <v>132.5</v>
      </c>
      <c r="S33">
        <v>132.51</v>
      </c>
      <c r="T33">
        <v>132.69999999999999</v>
      </c>
      <c r="U33">
        <v>132.6</v>
      </c>
      <c r="V33">
        <v>133.1</v>
      </c>
      <c r="W33" s="175">
        <v>131.12</v>
      </c>
      <c r="X33">
        <v>134.55000000000001</v>
      </c>
      <c r="Y33" s="175">
        <v>135.19999999999999</v>
      </c>
      <c r="Z33">
        <v>135.62</v>
      </c>
      <c r="AA33">
        <v>135.94</v>
      </c>
      <c r="AB33" s="204">
        <v>136.52000000000001</v>
      </c>
      <c r="AC33" s="203">
        <v>137.41999999999999</v>
      </c>
      <c r="AD33">
        <v>137.86000000000001</v>
      </c>
      <c r="AE33">
        <v>137.91</v>
      </c>
      <c r="AF33">
        <v>138.21</v>
      </c>
      <c r="AG33">
        <v>138.66999999999999</v>
      </c>
      <c r="AH33">
        <v>138.96</v>
      </c>
      <c r="AI33">
        <v>139.4</v>
      </c>
      <c r="AJ33">
        <v>139.44999999999999</v>
      </c>
      <c r="AK33">
        <v>139.6</v>
      </c>
      <c r="AL33">
        <v>140.26</v>
      </c>
      <c r="AM33">
        <v>140.24</v>
      </c>
      <c r="AN33" s="204">
        <v>140.69</v>
      </c>
      <c r="AO33">
        <v>141.66999999999999</v>
      </c>
      <c r="AP33">
        <v>141.41</v>
      </c>
      <c r="AQ33">
        <v>141.76</v>
      </c>
      <c r="AR33">
        <v>141.31</v>
      </c>
      <c r="AS33">
        <v>140.82</v>
      </c>
      <c r="AT33">
        <v>140.69</v>
      </c>
      <c r="AU33">
        <v>140.76</v>
      </c>
      <c r="AV33">
        <v>141.79</v>
      </c>
      <c r="AW33">
        <v>141.75</v>
      </c>
      <c r="AX33">
        <v>141.91</v>
      </c>
      <c r="AY33">
        <v>141.44</v>
      </c>
      <c r="AZ33">
        <v>141.88999999999999</v>
      </c>
      <c r="BA33">
        <v>143.38</v>
      </c>
      <c r="BB33">
        <v>144.81</v>
      </c>
      <c r="BC33" s="293">
        <v>145.14303207397401</v>
      </c>
      <c r="BD33" s="293">
        <v>145.88999999999999</v>
      </c>
      <c r="BE33" s="293">
        <v>145.66397670000001</v>
      </c>
      <c r="BF33" s="293">
        <v>146.07958790000001</v>
      </c>
      <c r="BG33" s="293">
        <v>148.05221560000001</v>
      </c>
      <c r="BH33" s="293">
        <v>151.29464859999999</v>
      </c>
      <c r="BI33" s="293">
        <v>153.16293239999999</v>
      </c>
      <c r="BJ33" s="293">
        <v>151.64753200000001</v>
      </c>
      <c r="BK33" s="397">
        <v>152.96499729999999</v>
      </c>
      <c r="BL33" s="397">
        <v>153.14371589999999</v>
      </c>
      <c r="BM33" s="397">
        <v>175.77580209999999</v>
      </c>
      <c r="BN33" s="397">
        <v>171.9183803</v>
      </c>
      <c r="BO33" s="397">
        <v>171.90628050000001</v>
      </c>
      <c r="BP33" s="397">
        <v>170.7222342</v>
      </c>
      <c r="BQ33" s="397"/>
      <c r="BR33" s="226">
        <f t="shared" si="0"/>
        <v>129.55375000000001</v>
      </c>
      <c r="BS33" s="227">
        <f t="shared" si="1"/>
        <v>133.73249999999999</v>
      </c>
      <c r="BT33" s="193">
        <f t="shared" si="14"/>
        <v>3.2254952095172706E-2</v>
      </c>
      <c r="BU33" s="258">
        <f t="shared" si="2"/>
        <v>9.3088814254783987</v>
      </c>
      <c r="BV33" s="185">
        <f t="shared" si="6"/>
        <v>5.7668461436386531</v>
      </c>
      <c r="BW33" s="295">
        <f t="shared" si="7"/>
        <v>-6.8877431153541169E-3</v>
      </c>
      <c r="BX33" s="184">
        <f t="shared" si="8"/>
        <v>-2.3638471972946815E-2</v>
      </c>
      <c r="BY33" s="303">
        <f t="shared" si="9"/>
        <v>-3.84075402704921E-4</v>
      </c>
      <c r="BZ33" s="300">
        <f t="shared" si="10"/>
        <v>142.52275267283116</v>
      </c>
      <c r="CA33" s="300">
        <f t="shared" si="11"/>
        <v>157.69435862500001</v>
      </c>
      <c r="CB33" s="398">
        <f t="shared" si="15"/>
        <v>0.10645041347886464</v>
      </c>
      <c r="CC33" s="301">
        <f t="shared" si="3"/>
        <v>30.414274561246547</v>
      </c>
      <c r="CD33" s="347">
        <f t="shared" si="12"/>
        <v>0.16422755494684932</v>
      </c>
      <c r="CE33" s="141">
        <f t="shared" si="4"/>
        <v>131.42333333333332</v>
      </c>
      <c r="CF33" s="141">
        <f t="shared" si="5"/>
        <v>137.18833333333336</v>
      </c>
      <c r="CG33" s="6">
        <f t="shared" si="13"/>
        <v>4.3865878712557649E-2</v>
      </c>
    </row>
    <row r="34" spans="1:85" ht="15.75">
      <c r="A34">
        <v>2010201</v>
      </c>
      <c r="B34" s="232">
        <v>268.93</v>
      </c>
      <c r="C34" s="259">
        <v>2010201</v>
      </c>
      <c r="D34" s="273" t="s">
        <v>226</v>
      </c>
      <c r="E34" s="231">
        <v>127.11500000000001</v>
      </c>
      <c r="F34" s="141">
        <v>127.11499999999998</v>
      </c>
      <c r="G34" s="141">
        <v>127.11500000000001</v>
      </c>
      <c r="H34" s="141">
        <v>127.11500000000001</v>
      </c>
      <c r="I34">
        <v>127.33</v>
      </c>
      <c r="J34">
        <v>127.15</v>
      </c>
      <c r="K34">
        <v>127.05</v>
      </c>
      <c r="L34">
        <v>127.05</v>
      </c>
      <c r="M34">
        <v>126.96</v>
      </c>
      <c r="N34" s="178">
        <v>127</v>
      </c>
      <c r="O34">
        <v>126.87</v>
      </c>
      <c r="P34" s="204">
        <v>127.51</v>
      </c>
      <c r="Q34" s="203">
        <v>127.73</v>
      </c>
      <c r="R34">
        <v>127.83</v>
      </c>
      <c r="S34">
        <v>127.83</v>
      </c>
      <c r="T34">
        <v>131.58000000000001</v>
      </c>
      <c r="U34">
        <v>132.33000000000001</v>
      </c>
      <c r="V34">
        <v>137.47</v>
      </c>
      <c r="W34" s="178">
        <v>137.52000000000001</v>
      </c>
      <c r="X34">
        <v>139.13999999999999</v>
      </c>
      <c r="Y34" s="178">
        <v>139.96</v>
      </c>
      <c r="Z34">
        <v>142.25</v>
      </c>
      <c r="AA34">
        <v>142.71</v>
      </c>
      <c r="AB34" s="204">
        <v>142.76</v>
      </c>
      <c r="AC34" s="203">
        <v>146.84</v>
      </c>
      <c r="AD34">
        <v>147.72999999999999</v>
      </c>
      <c r="AE34">
        <v>147.84</v>
      </c>
      <c r="AF34">
        <v>147.88999999999999</v>
      </c>
      <c r="AG34">
        <v>148.12</v>
      </c>
      <c r="AH34">
        <v>148.12</v>
      </c>
      <c r="AI34">
        <v>149.24</v>
      </c>
      <c r="AJ34">
        <v>149.24</v>
      </c>
      <c r="AK34">
        <v>149.27000000000001</v>
      </c>
      <c r="AL34">
        <v>149.08000000000001</v>
      </c>
      <c r="AM34">
        <v>149.68</v>
      </c>
      <c r="AN34" s="204">
        <v>150.08000000000001</v>
      </c>
      <c r="AO34">
        <v>149.21</v>
      </c>
      <c r="AP34">
        <v>149.19</v>
      </c>
      <c r="AQ34">
        <v>150.38999999999999</v>
      </c>
      <c r="AR34">
        <v>149.53</v>
      </c>
      <c r="AS34">
        <v>149.05000000000001</v>
      </c>
      <c r="AT34">
        <v>149.22999999999999</v>
      </c>
      <c r="AU34">
        <v>149.13999999999999</v>
      </c>
      <c r="AV34">
        <v>150.36000000000001</v>
      </c>
      <c r="AW34">
        <v>150.72999999999999</v>
      </c>
      <c r="AX34">
        <v>151.1</v>
      </c>
      <c r="AY34">
        <v>151.72999999999999</v>
      </c>
      <c r="AZ34">
        <v>152.21</v>
      </c>
      <c r="BA34">
        <v>151.76</v>
      </c>
      <c r="BB34">
        <v>151.76</v>
      </c>
      <c r="BC34" s="293">
        <v>155.135452747344</v>
      </c>
      <c r="BD34" s="293">
        <v>153.75</v>
      </c>
      <c r="BE34" s="293">
        <v>153.49849459999999</v>
      </c>
      <c r="BF34" s="293">
        <v>153.6049247</v>
      </c>
      <c r="BG34" s="293">
        <v>152.37549540000001</v>
      </c>
      <c r="BH34" s="293">
        <v>149.371171</v>
      </c>
      <c r="BI34" s="293">
        <v>151.31927730000001</v>
      </c>
      <c r="BJ34" s="293">
        <v>151.06379989999999</v>
      </c>
      <c r="BK34" s="397">
        <v>153.6159992</v>
      </c>
      <c r="BL34" s="397">
        <v>152.48290299999999</v>
      </c>
      <c r="BM34" s="397">
        <v>150.0931621</v>
      </c>
      <c r="BN34" s="397">
        <v>150.02807379999999</v>
      </c>
      <c r="BO34" s="397">
        <v>148.87673849999999</v>
      </c>
      <c r="BP34" s="397">
        <v>165.74476960000001</v>
      </c>
      <c r="BQ34" s="397"/>
      <c r="BR34" s="226">
        <f t="shared" si="0"/>
        <v>127.11499999999999</v>
      </c>
      <c r="BS34" s="227">
        <f t="shared" si="1"/>
        <v>135.75916666666669</v>
      </c>
      <c r="BT34" s="257">
        <f t="shared" si="14"/>
        <v>6.8002727189290679E-2</v>
      </c>
      <c r="BU34" s="258">
        <f t="shared" si="2"/>
        <v>15.844975738844619</v>
      </c>
      <c r="BV34" s="185">
        <f t="shared" si="6"/>
        <v>9.8159524285602515</v>
      </c>
      <c r="BW34" s="295">
        <f t="shared" si="7"/>
        <v>0.11330199243987349</v>
      </c>
      <c r="BX34" s="184">
        <f t="shared" si="8"/>
        <v>-1.8508037300604017</v>
      </c>
      <c r="BY34" s="303">
        <f t="shared" si="9"/>
        <v>-3.0071664055284667E-2</v>
      </c>
      <c r="BZ34" s="300">
        <f t="shared" si="10"/>
        <v>151.32962106227868</v>
      </c>
      <c r="CA34" s="300">
        <f t="shared" si="11"/>
        <v>152.67290075833333</v>
      </c>
      <c r="CB34" s="297">
        <f t="shared" si="15"/>
        <v>8.8765152957188675E-3</v>
      </c>
      <c r="CC34" s="301">
        <f t="shared" si="3"/>
        <v>2.215795602169647</v>
      </c>
      <c r="CD34" s="294">
        <f t="shared" si="12"/>
        <v>1.1964602123700574E-2</v>
      </c>
      <c r="CE34" s="141">
        <f t="shared" si="4"/>
        <v>129.80666666666667</v>
      </c>
      <c r="CF34" s="141">
        <f t="shared" si="5"/>
        <v>145.21666666666664</v>
      </c>
      <c r="CG34" s="6">
        <f t="shared" si="13"/>
        <v>0.11871501206923085</v>
      </c>
    </row>
    <row r="35" spans="1:85" ht="15.75">
      <c r="A35">
        <v>2010202</v>
      </c>
      <c r="B35" s="232">
        <v>113.79</v>
      </c>
      <c r="C35" s="259">
        <v>2010202</v>
      </c>
      <c r="D35" s="204" t="s">
        <v>227</v>
      </c>
      <c r="E35" s="231">
        <v>142.46</v>
      </c>
      <c r="F35" s="141">
        <v>142.45999999999998</v>
      </c>
      <c r="G35" s="141">
        <v>142.45999999999998</v>
      </c>
      <c r="H35" s="141">
        <v>142.45999999999998</v>
      </c>
      <c r="I35">
        <v>141.59</v>
      </c>
      <c r="J35">
        <v>141.74</v>
      </c>
      <c r="K35">
        <v>141.88</v>
      </c>
      <c r="L35">
        <v>142.28</v>
      </c>
      <c r="M35">
        <v>142.38</v>
      </c>
      <c r="N35" s="175">
        <v>142.93</v>
      </c>
      <c r="O35">
        <v>143.25</v>
      </c>
      <c r="P35" s="204">
        <v>143.63</v>
      </c>
      <c r="Q35" s="203">
        <v>144.01</v>
      </c>
      <c r="R35">
        <v>144.01</v>
      </c>
      <c r="S35">
        <v>144.01</v>
      </c>
      <c r="T35">
        <v>146.53</v>
      </c>
      <c r="U35">
        <v>147.07</v>
      </c>
      <c r="V35">
        <v>148.61000000000001</v>
      </c>
      <c r="W35" s="175">
        <v>148.07</v>
      </c>
      <c r="X35">
        <v>154.27000000000001</v>
      </c>
      <c r="Y35" s="175">
        <v>154.62</v>
      </c>
      <c r="Z35">
        <v>156.27000000000001</v>
      </c>
      <c r="AA35">
        <v>157.22999999999999</v>
      </c>
      <c r="AB35" s="204">
        <v>155.38999999999999</v>
      </c>
      <c r="AC35" s="203">
        <v>155.34</v>
      </c>
      <c r="AD35">
        <v>155.94</v>
      </c>
      <c r="AE35">
        <v>156.37</v>
      </c>
      <c r="AF35">
        <v>157.01</v>
      </c>
      <c r="AG35">
        <v>156.94</v>
      </c>
      <c r="AH35">
        <v>156.63</v>
      </c>
      <c r="AI35">
        <v>157.31</v>
      </c>
      <c r="AJ35">
        <v>157.31</v>
      </c>
      <c r="AK35">
        <v>158.12</v>
      </c>
      <c r="AL35">
        <v>157.82</v>
      </c>
      <c r="AM35">
        <v>157.75</v>
      </c>
      <c r="AN35" s="204">
        <v>156.62</v>
      </c>
      <c r="AO35">
        <v>158.31</v>
      </c>
      <c r="AP35">
        <v>158.72</v>
      </c>
      <c r="AQ35">
        <v>157.82</v>
      </c>
      <c r="AR35">
        <v>159.31</v>
      </c>
      <c r="AS35">
        <v>156.16999999999999</v>
      </c>
      <c r="AT35">
        <v>159.61000000000001</v>
      </c>
      <c r="AU35">
        <v>159.6</v>
      </c>
      <c r="AV35">
        <v>159.24</v>
      </c>
      <c r="AW35">
        <v>159.22999999999999</v>
      </c>
      <c r="AX35">
        <v>156.56</v>
      </c>
      <c r="AY35">
        <v>156.56</v>
      </c>
      <c r="AZ35">
        <v>156.41999999999999</v>
      </c>
      <c r="BA35">
        <v>169.36</v>
      </c>
      <c r="BB35">
        <v>169.31</v>
      </c>
      <c r="BC35" s="293">
        <v>166.76461696624699</v>
      </c>
      <c r="BD35" s="293">
        <v>165.04</v>
      </c>
      <c r="BE35" s="293">
        <v>167.23237040000001</v>
      </c>
      <c r="BF35" s="293">
        <v>167.5985694</v>
      </c>
      <c r="BG35" s="293">
        <v>169.50109</v>
      </c>
      <c r="BH35" s="293">
        <v>168.49333050000001</v>
      </c>
      <c r="BI35" s="293">
        <v>169.42373509999999</v>
      </c>
      <c r="BJ35" s="293">
        <v>174.82123369999999</v>
      </c>
      <c r="BK35" s="397">
        <v>173.4339952</v>
      </c>
      <c r="BL35" s="397">
        <v>174.15542600000001</v>
      </c>
      <c r="BM35" s="397">
        <v>168.88631580000001</v>
      </c>
      <c r="BN35" s="397">
        <v>168.32636590000001</v>
      </c>
      <c r="BO35" s="397">
        <v>167.66338350000001</v>
      </c>
      <c r="BP35" s="397">
        <v>168.43080520000001</v>
      </c>
      <c r="BQ35" s="397"/>
      <c r="BR35" s="226">
        <f t="shared" ref="BR35:BR66" si="16">AVERAGE(E35:P35)</f>
        <v>142.46</v>
      </c>
      <c r="BS35" s="227">
        <f t="shared" ref="BS35:BS66" si="17">AVERAGE(Q35:AB35)</f>
        <v>150.00749999999996</v>
      </c>
      <c r="BT35" s="257">
        <f t="shared" si="14"/>
        <v>5.2979783798960733E-2</v>
      </c>
      <c r="BU35" s="258">
        <f t="shared" ref="BU35:BU66" si="18">(BS35-BR35)/$BR$126*B35</f>
        <v>5.8537802352425725</v>
      </c>
      <c r="BV35" s="185">
        <f t="shared" si="6"/>
        <v>3.6264131459362665</v>
      </c>
      <c r="BW35" s="295">
        <f t="shared" si="7"/>
        <v>4.5771574208985921E-3</v>
      </c>
      <c r="BX35" s="184">
        <f t="shared" si="8"/>
        <v>-0.45094688444444703</v>
      </c>
      <c r="BY35" s="303">
        <f t="shared" si="9"/>
        <v>-7.3269374788585096E-3</v>
      </c>
      <c r="BZ35" s="300">
        <f t="shared" si="10"/>
        <v>161.15538474718724</v>
      </c>
      <c r="CA35" s="300">
        <f t="shared" si="11"/>
        <v>169.83055172499999</v>
      </c>
      <c r="CB35" s="297">
        <f t="shared" si="15"/>
        <v>5.3831071120719498E-2</v>
      </c>
      <c r="CC35" s="301">
        <f t="shared" ref="CC35:CC66" si="19">(CA35-BZ35)/$BZ$126*B35</f>
        <v>6.0548854878910969</v>
      </c>
      <c r="CD35" s="294">
        <f t="shared" si="12"/>
        <v>3.269448485963692E-2</v>
      </c>
      <c r="CE35" s="141">
        <f t="shared" ref="CE35:CE66" si="20">AVERAGE(L35:W35)</f>
        <v>144.73166666666665</v>
      </c>
      <c r="CF35" s="141">
        <f t="shared" ref="CF35:CF66" si="21">AVERAGE(X35:AI35)</f>
        <v>156.10999999999999</v>
      </c>
      <c r="CG35" s="6">
        <f t="shared" si="13"/>
        <v>7.8616750538352598E-2</v>
      </c>
    </row>
    <row r="36" spans="1:85" ht="15.75">
      <c r="A36">
        <v>2010301</v>
      </c>
      <c r="B36" s="232">
        <v>243.9</v>
      </c>
      <c r="C36" s="259">
        <v>2010301</v>
      </c>
      <c r="D36" s="204" t="s">
        <v>228</v>
      </c>
      <c r="E36" s="231">
        <v>109.85624999999999</v>
      </c>
      <c r="F36" s="141">
        <v>109.85625</v>
      </c>
      <c r="G36" s="141">
        <v>109.85624999999999</v>
      </c>
      <c r="H36" s="141">
        <v>109.85624999999999</v>
      </c>
      <c r="I36">
        <v>108.22</v>
      </c>
      <c r="J36">
        <v>108.32</v>
      </c>
      <c r="K36">
        <v>109.67</v>
      </c>
      <c r="L36">
        <v>110.22</v>
      </c>
      <c r="M36">
        <v>110.22</v>
      </c>
      <c r="N36" s="178">
        <v>110.65</v>
      </c>
      <c r="O36">
        <v>110.67</v>
      </c>
      <c r="P36" s="204">
        <v>110.88</v>
      </c>
      <c r="Q36" s="203">
        <v>112.61</v>
      </c>
      <c r="R36">
        <v>112.74</v>
      </c>
      <c r="S36">
        <v>112.78</v>
      </c>
      <c r="T36">
        <v>111.83</v>
      </c>
      <c r="U36">
        <v>111.28</v>
      </c>
      <c r="V36">
        <v>114.68</v>
      </c>
      <c r="W36" s="178">
        <v>113.3</v>
      </c>
      <c r="X36">
        <v>117.94</v>
      </c>
      <c r="Y36" s="178">
        <v>117.87</v>
      </c>
      <c r="Z36">
        <v>117.83</v>
      </c>
      <c r="AA36">
        <v>116.42</v>
      </c>
      <c r="AB36" s="204">
        <v>118.16</v>
      </c>
      <c r="AC36" s="203">
        <v>117.04</v>
      </c>
      <c r="AD36">
        <v>117.22</v>
      </c>
      <c r="AE36">
        <v>117.28</v>
      </c>
      <c r="AF36">
        <v>117.4</v>
      </c>
      <c r="AG36">
        <v>117.73</v>
      </c>
      <c r="AH36">
        <v>117.9</v>
      </c>
      <c r="AI36">
        <v>118.23</v>
      </c>
      <c r="AJ36">
        <v>118.14</v>
      </c>
      <c r="AK36">
        <v>118.25</v>
      </c>
      <c r="AL36">
        <v>118.04</v>
      </c>
      <c r="AM36">
        <v>118.57</v>
      </c>
      <c r="AN36" s="204">
        <v>118.39</v>
      </c>
      <c r="AO36">
        <v>119.23</v>
      </c>
      <c r="AP36">
        <v>119.38</v>
      </c>
      <c r="AQ36">
        <v>118.86</v>
      </c>
      <c r="AR36">
        <v>119.02</v>
      </c>
      <c r="AS36">
        <v>118.66</v>
      </c>
      <c r="AT36">
        <v>118.64</v>
      </c>
      <c r="AU36">
        <v>120.42</v>
      </c>
      <c r="AV36">
        <v>120.93</v>
      </c>
      <c r="AW36">
        <v>121.48</v>
      </c>
      <c r="AX36">
        <v>121.57</v>
      </c>
      <c r="AY36">
        <v>121.27</v>
      </c>
      <c r="AZ36">
        <v>122.34</v>
      </c>
      <c r="BA36">
        <v>121.51</v>
      </c>
      <c r="BB36">
        <v>121.4</v>
      </c>
      <c r="BC36" s="293">
        <v>121.68161869049</v>
      </c>
      <c r="BD36" s="293">
        <v>122.09</v>
      </c>
      <c r="BE36" s="293">
        <v>122.3585606</v>
      </c>
      <c r="BF36" s="293">
        <v>122.3748684</v>
      </c>
      <c r="BG36" s="293">
        <v>123.8736868</v>
      </c>
      <c r="BH36" s="293">
        <v>126.1092663</v>
      </c>
      <c r="BI36" s="293">
        <v>124.8663545</v>
      </c>
      <c r="BJ36" s="293">
        <v>125.53513049999999</v>
      </c>
      <c r="BK36" s="397">
        <v>125.474</v>
      </c>
      <c r="BL36" s="397">
        <v>127.3645401</v>
      </c>
      <c r="BM36" s="397">
        <v>126.7042398</v>
      </c>
      <c r="BN36" s="397">
        <v>125.7816792</v>
      </c>
      <c r="BO36" s="397">
        <v>124.978888</v>
      </c>
      <c r="BP36" s="397">
        <v>125.5501628</v>
      </c>
      <c r="BQ36" s="397"/>
      <c r="BR36" s="226">
        <f t="shared" si="16"/>
        <v>109.85625</v>
      </c>
      <c r="BS36" s="227">
        <f t="shared" si="17"/>
        <v>114.78666666666669</v>
      </c>
      <c r="BT36" s="257">
        <f t="shared" si="14"/>
        <v>4.4880620507860902E-2</v>
      </c>
      <c r="BU36" s="258">
        <f t="shared" si="18"/>
        <v>8.1964278057680815</v>
      </c>
      <c r="BV36" s="185">
        <f t="shared" si="6"/>
        <v>5.0776818312386149</v>
      </c>
      <c r="BW36" s="295">
        <f t="shared" si="7"/>
        <v>4.5709704186198685E-3</v>
      </c>
      <c r="BX36" s="184">
        <f t="shared" si="8"/>
        <v>-1.1703983406792506</v>
      </c>
      <c r="BY36" s="303">
        <f t="shared" si="9"/>
        <v>-1.9016508957770691E-2</v>
      </c>
      <c r="BZ36" s="300">
        <f t="shared" si="10"/>
        <v>120.99930155754085</v>
      </c>
      <c r="CA36" s="300">
        <f t="shared" si="11"/>
        <v>125.08094808333335</v>
      </c>
      <c r="CB36" s="297">
        <f t="shared" si="15"/>
        <v>3.3732810629915067E-2</v>
      </c>
      <c r="CC36" s="301">
        <f t="shared" si="19"/>
        <v>6.1062022634715474</v>
      </c>
      <c r="CD36" s="347">
        <f t="shared" si="12"/>
        <v>3.2971579372095619E-2</v>
      </c>
      <c r="CE36" s="141">
        <f t="shared" si="20"/>
        <v>111.82166666666667</v>
      </c>
      <c r="CF36" s="141">
        <f t="shared" si="21"/>
        <v>117.58500000000002</v>
      </c>
      <c r="CG36" s="6">
        <f t="shared" si="13"/>
        <v>5.1540399147452121E-2</v>
      </c>
    </row>
    <row r="37" spans="1:85" ht="15.75">
      <c r="A37">
        <v>2010302</v>
      </c>
      <c r="B37" s="232">
        <v>190.68</v>
      </c>
      <c r="C37" s="259">
        <v>2010302</v>
      </c>
      <c r="D37" s="204" t="s">
        <v>229</v>
      </c>
      <c r="E37" s="231">
        <v>105.25875000000002</v>
      </c>
      <c r="F37" s="141">
        <v>105.25875000000003</v>
      </c>
      <c r="G37" s="141">
        <v>105.25875000000002</v>
      </c>
      <c r="H37" s="141">
        <v>105.25875000000001</v>
      </c>
      <c r="I37">
        <v>105.59</v>
      </c>
      <c r="J37">
        <v>105.59</v>
      </c>
      <c r="K37">
        <v>105.59</v>
      </c>
      <c r="L37">
        <v>104.95</v>
      </c>
      <c r="M37">
        <v>104.95</v>
      </c>
      <c r="N37" s="175">
        <v>104.95</v>
      </c>
      <c r="O37">
        <v>104.95</v>
      </c>
      <c r="P37" s="204">
        <v>105.5</v>
      </c>
      <c r="Q37" s="203">
        <v>105.14</v>
      </c>
      <c r="R37">
        <v>105.14</v>
      </c>
      <c r="S37">
        <v>105.14</v>
      </c>
      <c r="T37">
        <v>104.58</v>
      </c>
      <c r="U37">
        <v>103.62</v>
      </c>
      <c r="V37">
        <v>104.44</v>
      </c>
      <c r="W37" s="175">
        <v>106.41</v>
      </c>
      <c r="X37">
        <v>104.44</v>
      </c>
      <c r="Y37" s="175">
        <v>104.44</v>
      </c>
      <c r="Z37">
        <v>104.57</v>
      </c>
      <c r="AA37">
        <v>104.46</v>
      </c>
      <c r="AB37" s="204">
        <v>105.13</v>
      </c>
      <c r="AC37" s="203">
        <v>105.92</v>
      </c>
      <c r="AD37">
        <v>105.42</v>
      </c>
      <c r="AE37">
        <v>105.42</v>
      </c>
      <c r="AF37">
        <v>105.86</v>
      </c>
      <c r="AG37">
        <v>105.31</v>
      </c>
      <c r="AH37">
        <v>105.31</v>
      </c>
      <c r="AI37">
        <v>105.31</v>
      </c>
      <c r="AJ37">
        <v>105.31</v>
      </c>
      <c r="AK37">
        <v>105.31</v>
      </c>
      <c r="AL37">
        <v>103.84</v>
      </c>
      <c r="AM37">
        <v>104.96</v>
      </c>
      <c r="AN37" s="204">
        <v>104.84</v>
      </c>
      <c r="AO37">
        <v>106.95</v>
      </c>
      <c r="AP37">
        <v>107.1</v>
      </c>
      <c r="AQ37">
        <v>108.13</v>
      </c>
      <c r="AR37">
        <v>107.93</v>
      </c>
      <c r="AS37">
        <v>108.02</v>
      </c>
      <c r="AT37">
        <v>107.58</v>
      </c>
      <c r="AU37">
        <v>107.84</v>
      </c>
      <c r="AV37">
        <v>109.02</v>
      </c>
      <c r="AW37">
        <v>108.89</v>
      </c>
      <c r="AX37">
        <v>108.89</v>
      </c>
      <c r="AY37">
        <v>108</v>
      </c>
      <c r="AZ37">
        <v>107.54</v>
      </c>
      <c r="BA37">
        <v>108.63</v>
      </c>
      <c r="BB37">
        <v>108.63</v>
      </c>
      <c r="BC37" s="293">
        <v>108.83570909500099</v>
      </c>
      <c r="BD37" s="293">
        <v>108.23</v>
      </c>
      <c r="BE37" s="293">
        <v>108.4619999</v>
      </c>
      <c r="BF37" s="293">
        <v>108.4619999</v>
      </c>
      <c r="BG37" s="293">
        <v>108.1518054</v>
      </c>
      <c r="BH37" s="293">
        <v>109.6061826</v>
      </c>
      <c r="BI37" s="293">
        <v>108.6022377</v>
      </c>
      <c r="BJ37" s="293">
        <v>109.2687488</v>
      </c>
      <c r="BK37" s="397">
        <v>109.8240018</v>
      </c>
      <c r="BL37" s="397">
        <v>112.2912884</v>
      </c>
      <c r="BM37" s="397">
        <v>113.2666588</v>
      </c>
      <c r="BN37" s="397">
        <v>113.6870742</v>
      </c>
      <c r="BO37" s="397">
        <v>112.9370689</v>
      </c>
      <c r="BP37" s="397">
        <v>112.56408690000001</v>
      </c>
      <c r="BQ37" s="397"/>
      <c r="BR37" s="226">
        <f t="shared" si="16"/>
        <v>105.25875000000002</v>
      </c>
      <c r="BS37" s="227">
        <f t="shared" si="17"/>
        <v>104.79249999999998</v>
      </c>
      <c r="BT37" s="193">
        <f t="shared" si="14"/>
        <v>-4.4295604878458184E-3</v>
      </c>
      <c r="BU37" s="258">
        <f t="shared" si="18"/>
        <v>-0.6059728729362811</v>
      </c>
      <c r="BV37" s="185">
        <f t="shared" si="6"/>
        <v>-0.37539981075251877</v>
      </c>
      <c r="BW37" s="295">
        <f t="shared" si="7"/>
        <v>-3.302564903027938E-3</v>
      </c>
      <c r="BX37" s="184">
        <f t="shared" si="8"/>
        <v>-0.85484774326446156</v>
      </c>
      <c r="BY37" s="303">
        <f t="shared" si="9"/>
        <v>-1.3889476088870954E-2</v>
      </c>
      <c r="BZ37" s="300">
        <f t="shared" si="10"/>
        <v>108.34214242458341</v>
      </c>
      <c r="CA37" s="300">
        <f t="shared" si="11"/>
        <v>110.59359610833333</v>
      </c>
      <c r="CB37" s="297">
        <f t="shared" si="15"/>
        <v>2.0780959591205628E-2</v>
      </c>
      <c r="CC37" s="301">
        <f t="shared" si="19"/>
        <v>2.6332503726559113</v>
      </c>
      <c r="CD37" s="347">
        <f t="shared" si="12"/>
        <v>1.4218727110959433E-2</v>
      </c>
      <c r="CE37" s="141">
        <f t="shared" si="20"/>
        <v>104.98083333333335</v>
      </c>
      <c r="CF37" s="141">
        <f t="shared" si="21"/>
        <v>105.13249999999998</v>
      </c>
      <c r="CG37" s="6">
        <f t="shared" si="13"/>
        <v>1.444708161013164E-3</v>
      </c>
    </row>
    <row r="38" spans="1:85" ht="15.75">
      <c r="A38">
        <v>2020101</v>
      </c>
      <c r="B38" s="232">
        <v>293.18</v>
      </c>
      <c r="C38" s="259">
        <v>2020101</v>
      </c>
      <c r="D38" s="204" t="s">
        <v>230</v>
      </c>
      <c r="E38" s="231">
        <v>116.42375000000001</v>
      </c>
      <c r="F38" s="141">
        <v>116.42375</v>
      </c>
      <c r="G38" s="141">
        <v>116.42375000000003</v>
      </c>
      <c r="H38" s="141">
        <v>116.42375000000001</v>
      </c>
      <c r="I38">
        <v>115.88</v>
      </c>
      <c r="J38">
        <v>115.88</v>
      </c>
      <c r="K38">
        <v>116.22</v>
      </c>
      <c r="L38">
        <v>116.22</v>
      </c>
      <c r="M38">
        <v>116.22</v>
      </c>
      <c r="N38" s="178">
        <v>116.22</v>
      </c>
      <c r="O38">
        <v>116.22</v>
      </c>
      <c r="P38" s="204">
        <v>118.53</v>
      </c>
      <c r="Q38" s="203">
        <v>117.84</v>
      </c>
      <c r="R38">
        <v>117.84</v>
      </c>
      <c r="S38">
        <v>117.84</v>
      </c>
      <c r="T38">
        <v>118.18</v>
      </c>
      <c r="U38">
        <v>116.29</v>
      </c>
      <c r="V38">
        <v>116.29</v>
      </c>
      <c r="W38" s="178">
        <v>116.53</v>
      </c>
      <c r="X38">
        <v>116.7</v>
      </c>
      <c r="Y38" s="178">
        <v>116.7</v>
      </c>
      <c r="Z38">
        <v>116.7</v>
      </c>
      <c r="AA38">
        <v>116.7</v>
      </c>
      <c r="AB38" s="204">
        <v>116.7</v>
      </c>
      <c r="AC38" s="203">
        <v>117.04</v>
      </c>
      <c r="AD38">
        <v>117.04</v>
      </c>
      <c r="AE38">
        <v>117.04</v>
      </c>
      <c r="AF38">
        <v>117.04</v>
      </c>
      <c r="AG38">
        <v>117.04</v>
      </c>
      <c r="AH38">
        <v>117.04</v>
      </c>
      <c r="AI38">
        <v>117.41</v>
      </c>
      <c r="AJ38">
        <v>117.41</v>
      </c>
      <c r="AK38">
        <v>117.41</v>
      </c>
      <c r="AL38">
        <v>117.41</v>
      </c>
      <c r="AM38">
        <v>117.41</v>
      </c>
      <c r="AN38" s="204">
        <v>117.7</v>
      </c>
      <c r="AO38">
        <v>118.27</v>
      </c>
      <c r="AP38">
        <v>118.04</v>
      </c>
      <c r="AQ38">
        <v>116.69</v>
      </c>
      <c r="AR38">
        <v>118.27</v>
      </c>
      <c r="AS38">
        <v>118.27</v>
      </c>
      <c r="AT38">
        <v>118.27</v>
      </c>
      <c r="AU38">
        <v>119.14</v>
      </c>
      <c r="AV38">
        <v>118.02</v>
      </c>
      <c r="AW38">
        <v>117.8</v>
      </c>
      <c r="AX38">
        <v>117.8</v>
      </c>
      <c r="AY38">
        <v>117.8</v>
      </c>
      <c r="AZ38">
        <v>118.71</v>
      </c>
      <c r="BA38">
        <v>116.44</v>
      </c>
      <c r="BB38">
        <v>116.44</v>
      </c>
      <c r="BC38" s="293">
        <v>116.443932056427</v>
      </c>
      <c r="BD38" s="293">
        <v>114.97</v>
      </c>
      <c r="BE38" s="293">
        <v>117.44804379999999</v>
      </c>
      <c r="BF38" s="293">
        <v>118.1131482</v>
      </c>
      <c r="BG38" s="293">
        <v>115.19347430000001</v>
      </c>
      <c r="BH38" s="293">
        <v>117.09330079999999</v>
      </c>
      <c r="BI38" s="293">
        <v>115.7724738</v>
      </c>
      <c r="BJ38" s="293">
        <v>117.3308969</v>
      </c>
      <c r="BK38" s="397">
        <v>117.3310041</v>
      </c>
      <c r="BL38" s="397">
        <v>117.3308969</v>
      </c>
      <c r="BM38" s="397">
        <v>116.89281459999999</v>
      </c>
      <c r="BN38" s="397">
        <v>118.59292979999999</v>
      </c>
      <c r="BO38" s="397">
        <v>127.05130579999999</v>
      </c>
      <c r="BP38" s="397">
        <v>121.1397171</v>
      </c>
      <c r="BQ38" s="397"/>
      <c r="BR38" s="226">
        <f t="shared" si="16"/>
        <v>116.42375</v>
      </c>
      <c r="BS38" s="227">
        <f t="shared" si="17"/>
        <v>117.02583333333335</v>
      </c>
      <c r="BT38" s="193">
        <f t="shared" si="14"/>
        <v>5.171482050126075E-3</v>
      </c>
      <c r="BU38" s="258">
        <f t="shared" si="18"/>
        <v>1.2031510121077522</v>
      </c>
      <c r="BV38" s="185">
        <f t="shared" si="6"/>
        <v>0.74535128951134511</v>
      </c>
      <c r="BW38" s="295">
        <f t="shared" si="7"/>
        <v>-4.6529145550899154E-2</v>
      </c>
      <c r="BX38" s="184">
        <f t="shared" si="8"/>
        <v>14.823154024566925</v>
      </c>
      <c r="BY38" s="303">
        <f t="shared" si="9"/>
        <v>0.24084504522366074</v>
      </c>
      <c r="BZ38" s="300">
        <f t="shared" si="10"/>
        <v>117.50866100470226</v>
      </c>
      <c r="CA38" s="300">
        <f t="shared" si="11"/>
        <v>118.274167175</v>
      </c>
      <c r="CB38" s="297">
        <f t="shared" si="15"/>
        <v>6.514465944489789E-3</v>
      </c>
      <c r="CC38" s="301">
        <f t="shared" si="19"/>
        <v>1.3765976695537365</v>
      </c>
      <c r="CD38" s="294">
        <f t="shared" si="12"/>
        <v>7.4331961777054185E-3</v>
      </c>
      <c r="CE38" s="141">
        <f t="shared" si="20"/>
        <v>117.01833333333333</v>
      </c>
      <c r="CF38" s="141">
        <f t="shared" si="21"/>
        <v>116.92916666666666</v>
      </c>
      <c r="CG38" s="6">
        <f t="shared" si="13"/>
        <v>-7.619888621441806E-4</v>
      </c>
    </row>
    <row r="39" spans="1:85" ht="15.75">
      <c r="A39">
        <v>2020102</v>
      </c>
      <c r="B39" s="232">
        <v>101.01</v>
      </c>
      <c r="C39" s="259">
        <v>2020102</v>
      </c>
      <c r="D39" s="204" t="s">
        <v>231</v>
      </c>
      <c r="E39" s="231">
        <v>195.06750000000002</v>
      </c>
      <c r="F39" s="141">
        <v>195.06750000000002</v>
      </c>
      <c r="G39" s="141">
        <v>195.0675</v>
      </c>
      <c r="H39" s="141">
        <v>195.0675</v>
      </c>
      <c r="I39">
        <v>201.12</v>
      </c>
      <c r="J39">
        <v>187.69</v>
      </c>
      <c r="K39">
        <v>185.95</v>
      </c>
      <c r="L39">
        <v>202.54</v>
      </c>
      <c r="M39">
        <v>194.28</v>
      </c>
      <c r="N39" s="175">
        <v>190.41</v>
      </c>
      <c r="O39">
        <v>199.38</v>
      </c>
      <c r="P39" s="204">
        <v>199.17</v>
      </c>
      <c r="Q39" s="203">
        <v>193.42</v>
      </c>
      <c r="R39">
        <v>181.54</v>
      </c>
      <c r="S39">
        <v>179.36</v>
      </c>
      <c r="T39">
        <v>195.69</v>
      </c>
      <c r="U39">
        <v>186.79</v>
      </c>
      <c r="V39">
        <v>186.7</v>
      </c>
      <c r="W39" s="175">
        <v>148.72999999999999</v>
      </c>
      <c r="X39">
        <v>190.05</v>
      </c>
      <c r="Y39" s="175">
        <v>177.53</v>
      </c>
      <c r="Z39">
        <v>178.67</v>
      </c>
      <c r="AA39">
        <v>160.86000000000001</v>
      </c>
      <c r="AB39" s="204">
        <v>153.35</v>
      </c>
      <c r="AC39" s="203">
        <v>171.32</v>
      </c>
      <c r="AD39">
        <v>185.87</v>
      </c>
      <c r="AE39">
        <v>196.93</v>
      </c>
      <c r="AF39">
        <v>191.96</v>
      </c>
      <c r="AG39">
        <v>207.24</v>
      </c>
      <c r="AH39">
        <v>173.93</v>
      </c>
      <c r="AI39">
        <v>184.67</v>
      </c>
      <c r="AJ39">
        <v>177.79</v>
      </c>
      <c r="AK39">
        <v>169.06</v>
      </c>
      <c r="AL39">
        <v>165.94</v>
      </c>
      <c r="AM39">
        <v>166.97</v>
      </c>
      <c r="AN39" s="204">
        <v>164.29</v>
      </c>
      <c r="AO39">
        <v>156.61000000000001</v>
      </c>
      <c r="AP39">
        <v>168.54</v>
      </c>
      <c r="AQ39">
        <v>159.24</v>
      </c>
      <c r="AR39">
        <v>150.86000000000001</v>
      </c>
      <c r="AS39">
        <v>175.02</v>
      </c>
      <c r="AT39">
        <v>165.46</v>
      </c>
      <c r="AU39">
        <v>163.6</v>
      </c>
      <c r="AV39">
        <v>170.81</v>
      </c>
      <c r="AW39">
        <v>164.48</v>
      </c>
      <c r="AX39">
        <v>174.15</v>
      </c>
      <c r="AY39">
        <v>179.06</v>
      </c>
      <c r="AZ39">
        <v>169.23</v>
      </c>
      <c r="BA39">
        <v>169.35</v>
      </c>
      <c r="BB39">
        <v>170.71</v>
      </c>
      <c r="BC39" s="293">
        <v>160.834217071533</v>
      </c>
      <c r="BD39" s="293">
        <v>166.8</v>
      </c>
      <c r="BE39" s="293">
        <v>166.4776683</v>
      </c>
      <c r="BF39" s="293">
        <v>163.19907900000001</v>
      </c>
      <c r="BG39" s="293">
        <v>162.49287129999999</v>
      </c>
      <c r="BH39" s="293">
        <v>174.87099169999999</v>
      </c>
      <c r="BI39" s="293">
        <v>197.33122589999999</v>
      </c>
      <c r="BJ39" s="293">
        <v>190.75868130000001</v>
      </c>
      <c r="BK39" s="397">
        <v>194.2250013</v>
      </c>
      <c r="BL39" s="397">
        <v>194.42713259999999</v>
      </c>
      <c r="BM39" s="397">
        <v>182.3959231</v>
      </c>
      <c r="BN39" s="397">
        <v>161.08179089999999</v>
      </c>
      <c r="BO39" s="397">
        <v>169.98960969999999</v>
      </c>
      <c r="BP39" s="397">
        <v>169.58320140000001</v>
      </c>
      <c r="BQ39" s="397"/>
      <c r="BR39" s="226">
        <f t="shared" si="16"/>
        <v>195.06750000000002</v>
      </c>
      <c r="BS39" s="227">
        <f t="shared" si="17"/>
        <v>177.72416666666666</v>
      </c>
      <c r="BT39" s="193">
        <f t="shared" si="14"/>
        <v>-8.8909394611267123E-2</v>
      </c>
      <c r="BU39" s="258">
        <f t="shared" si="18"/>
        <v>-11.940599643669653</v>
      </c>
      <c r="BV39" s="185">
        <f t="shared" si="6"/>
        <v>-7.3971939119732211</v>
      </c>
      <c r="BW39" s="295">
        <f t="shared" si="7"/>
        <v>-2.3907831820851877E-3</v>
      </c>
      <c r="BX39" s="184">
        <f t="shared" si="8"/>
        <v>5.3784240367009719</v>
      </c>
      <c r="BY39" s="303">
        <f t="shared" si="9"/>
        <v>8.7388067222698582E-2</v>
      </c>
      <c r="BZ39" s="300">
        <f t="shared" si="10"/>
        <v>169.12535142262774</v>
      </c>
      <c r="CA39" s="300">
        <f t="shared" si="11"/>
        <v>177.23609804166668</v>
      </c>
      <c r="CB39" s="297">
        <f t="shared" si="15"/>
        <v>4.7957012658445208E-2</v>
      </c>
      <c r="CC39" s="301">
        <f t="shared" si="19"/>
        <v>5.025151958171266</v>
      </c>
      <c r="CD39" s="294">
        <f t="shared" si="12"/>
        <v>2.7134246377139789E-2</v>
      </c>
      <c r="CE39" s="141">
        <f t="shared" si="20"/>
        <v>188.16749999999999</v>
      </c>
      <c r="CF39" s="141">
        <f t="shared" si="21"/>
        <v>181.03166666666667</v>
      </c>
      <c r="CG39" s="6">
        <f t="shared" si="13"/>
        <v>-3.7922772706940999E-2</v>
      </c>
    </row>
    <row r="40" spans="1:85" ht="15.75">
      <c r="A40">
        <v>2030101</v>
      </c>
      <c r="B40" s="232">
        <v>78.569999999999993</v>
      </c>
      <c r="C40" s="259">
        <v>2030101</v>
      </c>
      <c r="D40" s="204" t="s">
        <v>232</v>
      </c>
      <c r="E40" s="231">
        <v>255.47624999999999</v>
      </c>
      <c r="F40" s="141">
        <v>255.47624999999999</v>
      </c>
      <c r="G40" s="141">
        <v>255.47624999999996</v>
      </c>
      <c r="H40" s="141">
        <v>255.47624999999999</v>
      </c>
      <c r="I40">
        <v>242.33</v>
      </c>
      <c r="J40">
        <v>239.78</v>
      </c>
      <c r="K40">
        <v>245.54</v>
      </c>
      <c r="L40">
        <v>253.96</v>
      </c>
      <c r="M40">
        <v>264.64</v>
      </c>
      <c r="N40" s="178">
        <v>267.08</v>
      </c>
      <c r="O40">
        <v>261.52</v>
      </c>
      <c r="P40" s="204">
        <v>268.95999999999998</v>
      </c>
      <c r="Q40" s="203">
        <v>272.97000000000003</v>
      </c>
      <c r="R40">
        <v>286.93</v>
      </c>
      <c r="S40">
        <v>291.36</v>
      </c>
      <c r="T40">
        <v>286.29000000000002</v>
      </c>
      <c r="U40">
        <v>299.95999999999998</v>
      </c>
      <c r="V40">
        <v>260.88</v>
      </c>
      <c r="W40" s="178">
        <v>224.79</v>
      </c>
      <c r="X40">
        <v>252.72</v>
      </c>
      <c r="Y40" s="178">
        <v>266.51</v>
      </c>
      <c r="Z40">
        <v>237.96</v>
      </c>
      <c r="AA40">
        <v>261.64999999999998</v>
      </c>
      <c r="AB40" s="204">
        <v>256.39999999999998</v>
      </c>
      <c r="AC40" s="203">
        <v>246.87</v>
      </c>
      <c r="AD40">
        <v>231.99</v>
      </c>
      <c r="AE40">
        <v>223.04</v>
      </c>
      <c r="AF40">
        <v>208.9</v>
      </c>
      <c r="AG40">
        <v>209.71</v>
      </c>
      <c r="AH40">
        <v>196.87</v>
      </c>
      <c r="AI40">
        <v>192.02</v>
      </c>
      <c r="AJ40">
        <v>214.73</v>
      </c>
      <c r="AK40">
        <v>209.61</v>
      </c>
      <c r="AL40">
        <v>218.49</v>
      </c>
      <c r="AM40">
        <v>228.61</v>
      </c>
      <c r="AN40" s="204">
        <v>238.08</v>
      </c>
      <c r="AO40">
        <v>237.22</v>
      </c>
      <c r="AP40">
        <v>264.98</v>
      </c>
      <c r="AQ40">
        <v>297.69</v>
      </c>
      <c r="AR40">
        <v>268.31</v>
      </c>
      <c r="AS40">
        <v>262.82</v>
      </c>
      <c r="AT40">
        <v>284.5</v>
      </c>
      <c r="AU40">
        <v>290.64999999999998</v>
      </c>
      <c r="AV40">
        <v>297.32</v>
      </c>
      <c r="AW40">
        <v>295.41000000000003</v>
      </c>
      <c r="AX40">
        <v>293.58</v>
      </c>
      <c r="AY40">
        <v>303.08999999999997</v>
      </c>
      <c r="AZ40">
        <v>310.88</v>
      </c>
      <c r="BA40">
        <v>298.18</v>
      </c>
      <c r="BB40">
        <v>294.10000000000002</v>
      </c>
      <c r="BC40" s="293">
        <v>299.735450744628</v>
      </c>
      <c r="BD40" s="293">
        <v>330.11</v>
      </c>
      <c r="BE40" s="293">
        <v>303.86507510000001</v>
      </c>
      <c r="BF40" s="293">
        <v>318.52273939999998</v>
      </c>
      <c r="BG40" s="293">
        <v>310.39342879999998</v>
      </c>
      <c r="BH40" s="293">
        <v>286.45069599999999</v>
      </c>
      <c r="BI40" s="293">
        <v>292.71543029999998</v>
      </c>
      <c r="BJ40" s="293">
        <v>297.74739740000001</v>
      </c>
      <c r="BK40" s="397">
        <v>297.2840071</v>
      </c>
      <c r="BL40" s="397">
        <v>300.79059599999999</v>
      </c>
      <c r="BM40" s="397">
        <v>310.31303409999998</v>
      </c>
      <c r="BN40" s="397">
        <v>294.400239</v>
      </c>
      <c r="BO40" s="397">
        <v>310.10916229999998</v>
      </c>
      <c r="BP40" s="397">
        <v>321.01447580000001</v>
      </c>
      <c r="BQ40" s="397"/>
      <c r="BR40" s="226">
        <f t="shared" si="16"/>
        <v>255.47624999999996</v>
      </c>
      <c r="BS40" s="227">
        <f t="shared" si="17"/>
        <v>266.53500000000003</v>
      </c>
      <c r="BT40" s="193">
        <f t="shared" si="14"/>
        <v>4.3286802589282081E-2</v>
      </c>
      <c r="BU40" s="258">
        <f t="shared" si="18"/>
        <v>5.9223216145788342</v>
      </c>
      <c r="BV40" s="185">
        <f t="shared" si="6"/>
        <v>3.668874486997411</v>
      </c>
      <c r="BW40" s="295">
        <f t="shared" si="7"/>
        <v>3.5166047398013323E-2</v>
      </c>
      <c r="BX40" s="184">
        <f t="shared" si="8"/>
        <v>7.3777250527738101</v>
      </c>
      <c r="BY40" s="303">
        <f t="shared" si="9"/>
        <v>0.11987249953944648</v>
      </c>
      <c r="BZ40" s="300">
        <f t="shared" si="10"/>
        <v>296.69795422871897</v>
      </c>
      <c r="CA40" s="300">
        <f t="shared" si="11"/>
        <v>303.63385677499997</v>
      </c>
      <c r="CB40" s="297">
        <f t="shared" si="15"/>
        <v>2.3376981362447369E-2</v>
      </c>
      <c r="CC40" s="301">
        <f t="shared" si="19"/>
        <v>3.3425947706031183</v>
      </c>
      <c r="CD40" s="347">
        <f>CC40/$CC$126</f>
        <v>1.8048964648123958E-2</v>
      </c>
      <c r="CE40" s="141">
        <f t="shared" si="20"/>
        <v>269.94499999999999</v>
      </c>
      <c r="CF40" s="141">
        <f t="shared" si="21"/>
        <v>232.05333333333331</v>
      </c>
      <c r="CG40" s="6">
        <f t="shared" si="13"/>
        <v>-0.14036809967462516</v>
      </c>
    </row>
    <row r="41" spans="1:85" ht="15.75">
      <c r="A41">
        <v>3010101</v>
      </c>
      <c r="B41" s="232">
        <v>10.5</v>
      </c>
      <c r="C41" s="246">
        <v>3010101</v>
      </c>
      <c r="D41" s="204" t="s">
        <v>118</v>
      </c>
      <c r="E41" s="231">
        <v>210.60124999999999</v>
      </c>
      <c r="F41" s="141">
        <v>210.60125000000002</v>
      </c>
      <c r="G41" s="141">
        <v>210.60125000000002</v>
      </c>
      <c r="H41" s="141">
        <v>210.60124999999999</v>
      </c>
      <c r="I41">
        <v>211.1</v>
      </c>
      <c r="J41">
        <v>211.1</v>
      </c>
      <c r="K41">
        <v>210.44</v>
      </c>
      <c r="L41">
        <v>210.44</v>
      </c>
      <c r="M41">
        <v>210.44</v>
      </c>
      <c r="N41" s="175">
        <v>210.98</v>
      </c>
      <c r="O41">
        <v>210.98</v>
      </c>
      <c r="P41" s="204">
        <v>209.33</v>
      </c>
      <c r="Q41" s="203">
        <v>209.26</v>
      </c>
      <c r="R41">
        <v>209.26</v>
      </c>
      <c r="S41">
        <v>209.26</v>
      </c>
      <c r="T41">
        <v>211.75</v>
      </c>
      <c r="U41">
        <v>212.84</v>
      </c>
      <c r="V41">
        <v>213.2</v>
      </c>
      <c r="W41" s="175">
        <v>168.71</v>
      </c>
      <c r="X41">
        <v>213.2</v>
      </c>
      <c r="Y41" s="175">
        <v>213.2</v>
      </c>
      <c r="Z41">
        <v>212.93</v>
      </c>
      <c r="AA41">
        <v>212.65</v>
      </c>
      <c r="AB41" s="204">
        <v>215.07</v>
      </c>
      <c r="AC41" s="203">
        <v>215.69</v>
      </c>
      <c r="AD41">
        <v>218.14</v>
      </c>
      <c r="AE41">
        <v>218.84</v>
      </c>
      <c r="AF41">
        <v>216.43</v>
      </c>
      <c r="AG41">
        <v>219.13</v>
      </c>
      <c r="AH41">
        <v>219.13</v>
      </c>
      <c r="AI41">
        <v>219.13</v>
      </c>
      <c r="AJ41">
        <v>217.92</v>
      </c>
      <c r="AK41">
        <v>219.13</v>
      </c>
      <c r="AL41">
        <v>220.46</v>
      </c>
      <c r="AM41">
        <v>221.06</v>
      </c>
      <c r="AN41" s="204">
        <v>221.26</v>
      </c>
      <c r="AO41">
        <v>226.14</v>
      </c>
      <c r="AP41">
        <v>225.74</v>
      </c>
      <c r="AQ41">
        <v>214.99</v>
      </c>
      <c r="AR41">
        <v>224.44</v>
      </c>
      <c r="AS41">
        <v>224.24</v>
      </c>
      <c r="AT41">
        <v>224.38</v>
      </c>
      <c r="AU41">
        <v>224.69</v>
      </c>
      <c r="AV41">
        <v>224.81</v>
      </c>
      <c r="AW41">
        <v>225.15</v>
      </c>
      <c r="AX41">
        <v>225.79</v>
      </c>
      <c r="AY41">
        <v>226.16</v>
      </c>
      <c r="AZ41">
        <v>225.59</v>
      </c>
      <c r="BA41">
        <v>223.42</v>
      </c>
      <c r="BB41">
        <v>222.69</v>
      </c>
      <c r="BC41" s="293">
        <v>221.682167053222</v>
      </c>
      <c r="BD41" s="293">
        <v>210.06</v>
      </c>
      <c r="BE41" s="293">
        <v>227.52947810000001</v>
      </c>
      <c r="BF41" s="293">
        <v>228.62885</v>
      </c>
      <c r="BG41" s="293">
        <v>229.4724703</v>
      </c>
      <c r="BH41" s="293">
        <v>231.4271688</v>
      </c>
      <c r="BI41" s="293">
        <v>243.4656143</v>
      </c>
      <c r="BJ41" s="293">
        <v>231.58118719999999</v>
      </c>
      <c r="BK41" s="397">
        <v>230.49499990000001</v>
      </c>
      <c r="BL41" s="397">
        <v>229.73358630000001</v>
      </c>
      <c r="BM41" s="397">
        <v>228.8079262</v>
      </c>
      <c r="BN41" s="397">
        <v>227.0578146</v>
      </c>
      <c r="BO41" s="397">
        <v>229.23059459999999</v>
      </c>
      <c r="BP41" s="397">
        <v>219.67337130000001</v>
      </c>
      <c r="BQ41" s="397"/>
      <c r="BR41" s="226">
        <f t="shared" si="16"/>
        <v>210.60124999999996</v>
      </c>
      <c r="BS41" s="227">
        <f t="shared" si="17"/>
        <v>208.44416666666669</v>
      </c>
      <c r="BT41" s="193">
        <f t="shared" si="14"/>
        <v>-1.0242500143438305E-2</v>
      </c>
      <c r="BU41" s="258">
        <f t="shared" si="18"/>
        <v>-0.15437800246398517</v>
      </c>
      <c r="BV41" s="185">
        <f t="shared" si="6"/>
        <v>-9.5637074690348059E-2</v>
      </c>
      <c r="BW41" s="295">
        <f t="shared" si="7"/>
        <v>-4.1692616627710732E-2</v>
      </c>
      <c r="BX41" s="184">
        <f t="shared" si="8"/>
        <v>0.13637172937620726</v>
      </c>
      <c r="BY41" s="303">
        <f t="shared" si="9"/>
        <v>2.2157534944592231E-3</v>
      </c>
      <c r="BZ41" s="300">
        <f t="shared" si="10"/>
        <v>223.22184725443518</v>
      </c>
      <c r="CA41" s="300">
        <f t="shared" si="11"/>
        <v>229.75858846666665</v>
      </c>
      <c r="CB41" s="396">
        <f t="shared" si="15"/>
        <v>2.928360862806012E-2</v>
      </c>
      <c r="CC41" s="301">
        <f t="shared" si="19"/>
        <v>0.42099271878819139</v>
      </c>
      <c r="CD41" s="294">
        <f t="shared" si="12"/>
        <v>2.2732287997789908E-3</v>
      </c>
      <c r="CE41" s="141">
        <f t="shared" si="20"/>
        <v>207.20416666666665</v>
      </c>
      <c r="CF41" s="141">
        <f t="shared" si="21"/>
        <v>216.12833333333336</v>
      </c>
      <c r="CG41" s="6">
        <f t="shared" si="13"/>
        <v>4.3069436344989942E-2</v>
      </c>
    </row>
    <row r="42" spans="1:85" ht="15.75">
      <c r="A42">
        <v>3010201</v>
      </c>
      <c r="B42" s="232">
        <v>31.5</v>
      </c>
      <c r="C42" s="246">
        <v>3010201</v>
      </c>
      <c r="D42" s="204" t="s">
        <v>233</v>
      </c>
      <c r="E42" s="231">
        <v>122.04125000000001</v>
      </c>
      <c r="F42" s="141">
        <v>122.04124999999999</v>
      </c>
      <c r="G42" s="141">
        <v>122.04124999999999</v>
      </c>
      <c r="H42" s="141">
        <v>122.04124999999998</v>
      </c>
      <c r="I42">
        <v>121.92</v>
      </c>
      <c r="J42">
        <v>121.92</v>
      </c>
      <c r="K42">
        <v>122.18</v>
      </c>
      <c r="L42">
        <v>121.66</v>
      </c>
      <c r="M42">
        <v>121.66</v>
      </c>
      <c r="N42" s="178">
        <v>122.17</v>
      </c>
      <c r="O42">
        <v>122.17</v>
      </c>
      <c r="P42" s="204">
        <v>122.65</v>
      </c>
      <c r="Q42" s="203">
        <v>123.24</v>
      </c>
      <c r="R42">
        <v>123.24</v>
      </c>
      <c r="S42">
        <v>123.24</v>
      </c>
      <c r="T42">
        <v>123.72</v>
      </c>
      <c r="U42">
        <v>122.59</v>
      </c>
      <c r="V42">
        <v>127.67</v>
      </c>
      <c r="W42" s="178">
        <v>127.27</v>
      </c>
      <c r="X42">
        <v>133.91</v>
      </c>
      <c r="Y42" s="178">
        <v>132.75</v>
      </c>
      <c r="Z42">
        <v>132.07</v>
      </c>
      <c r="AA42">
        <v>130.59</v>
      </c>
      <c r="AB42" s="204">
        <v>132.06</v>
      </c>
      <c r="AC42" s="203">
        <v>133.83000000000001</v>
      </c>
      <c r="AD42">
        <v>132.1</v>
      </c>
      <c r="AE42">
        <v>134.69</v>
      </c>
      <c r="AF42">
        <v>134.24</v>
      </c>
      <c r="AG42">
        <v>134.24</v>
      </c>
      <c r="AH42">
        <v>134.24</v>
      </c>
      <c r="AI42">
        <v>134.24</v>
      </c>
      <c r="AJ42">
        <v>131.63</v>
      </c>
      <c r="AK42">
        <v>131.15</v>
      </c>
      <c r="AL42">
        <v>131.04</v>
      </c>
      <c r="AM42">
        <v>133.26</v>
      </c>
      <c r="AN42" s="204">
        <v>133.63</v>
      </c>
      <c r="AO42">
        <v>133.4</v>
      </c>
      <c r="AP42">
        <v>134.25</v>
      </c>
      <c r="AQ42">
        <v>135.19999999999999</v>
      </c>
      <c r="AR42">
        <v>140.61000000000001</v>
      </c>
      <c r="AS42">
        <v>142.52000000000001</v>
      </c>
      <c r="AT42">
        <v>142.5</v>
      </c>
      <c r="AU42">
        <v>142.65</v>
      </c>
      <c r="AV42">
        <v>144.91999999999999</v>
      </c>
      <c r="AW42">
        <v>144.96</v>
      </c>
      <c r="AX42">
        <v>145.54</v>
      </c>
      <c r="AY42">
        <v>145.43</v>
      </c>
      <c r="AZ42">
        <v>147.04</v>
      </c>
      <c r="BA42">
        <v>142.4</v>
      </c>
      <c r="BB42">
        <v>143.76</v>
      </c>
      <c r="BC42" s="293">
        <v>143.585956096649</v>
      </c>
      <c r="BD42" s="293">
        <v>143.63999999999999</v>
      </c>
      <c r="BE42" s="293">
        <v>146.11484999999999</v>
      </c>
      <c r="BF42" s="293">
        <v>145.82554099999999</v>
      </c>
      <c r="BG42" s="293">
        <v>149.57445860000001</v>
      </c>
      <c r="BH42" s="293">
        <v>150.0830531</v>
      </c>
      <c r="BI42" s="293">
        <v>154.4095159</v>
      </c>
      <c r="BJ42" s="293">
        <v>149.08819199999999</v>
      </c>
      <c r="BK42" s="397">
        <v>148.9400029</v>
      </c>
      <c r="BL42" s="397">
        <v>151.24967100000001</v>
      </c>
      <c r="BM42" s="397">
        <v>149.45788379999999</v>
      </c>
      <c r="BN42" s="397">
        <v>149.37754870000001</v>
      </c>
      <c r="BO42" s="397">
        <v>149.0290761</v>
      </c>
      <c r="BP42" s="397">
        <v>145.94745639999999</v>
      </c>
      <c r="BQ42" s="397"/>
      <c r="BR42" s="226">
        <f t="shared" si="16"/>
        <v>122.04125000000001</v>
      </c>
      <c r="BS42" s="227">
        <f t="shared" si="17"/>
        <v>127.69583333333331</v>
      </c>
      <c r="BT42" s="193">
        <f t="shared" si="14"/>
        <v>4.6333377717233448E-2</v>
      </c>
      <c r="BU42" s="258">
        <f t="shared" si="18"/>
        <v>1.2140605783883265</v>
      </c>
      <c r="BV42" s="185">
        <f t="shared" si="6"/>
        <v>0.75210975890829157</v>
      </c>
      <c r="BW42" s="295">
        <f t="shared" si="7"/>
        <v>-2.0677976275798704E-2</v>
      </c>
      <c r="BX42" s="184">
        <f t="shared" si="8"/>
        <v>-6.5614297492923343E-2</v>
      </c>
      <c r="BY42" s="303">
        <f t="shared" si="9"/>
        <v>-1.0660941943132476E-3</v>
      </c>
      <c r="BZ42" s="300">
        <f t="shared" si="10"/>
        <v>144.07882967472074</v>
      </c>
      <c r="CA42" s="300">
        <f t="shared" si="11"/>
        <v>149.09143745833333</v>
      </c>
      <c r="CB42" s="396">
        <f t="shared" si="15"/>
        <v>3.4790730844561191E-2</v>
      </c>
      <c r="CC42" s="301">
        <f t="shared" si="19"/>
        <v>0.96849698214755697</v>
      </c>
      <c r="CD42" s="294">
        <f t="shared" si="12"/>
        <v>5.229580308785663E-3</v>
      </c>
      <c r="CE42" s="141">
        <f t="shared" si="20"/>
        <v>123.44</v>
      </c>
      <c r="CF42" s="141">
        <f t="shared" si="21"/>
        <v>133.24666666666667</v>
      </c>
      <c r="CG42" s="6">
        <f t="shared" si="13"/>
        <v>7.944480449341107E-2</v>
      </c>
    </row>
    <row r="43" spans="1:85" ht="15.75">
      <c r="A43">
        <v>3010202</v>
      </c>
      <c r="B43" s="232">
        <v>9.61</v>
      </c>
      <c r="C43" s="246">
        <v>3010202</v>
      </c>
      <c r="D43" s="204" t="s">
        <v>234</v>
      </c>
      <c r="E43" s="231">
        <v>165.15875</v>
      </c>
      <c r="F43" s="141">
        <v>165.15875</v>
      </c>
      <c r="G43" s="141">
        <v>165.15875</v>
      </c>
      <c r="H43" s="141">
        <v>165.15875</v>
      </c>
      <c r="I43">
        <v>164.23</v>
      </c>
      <c r="J43">
        <v>164.23</v>
      </c>
      <c r="K43">
        <v>165.33</v>
      </c>
      <c r="L43">
        <v>165.02</v>
      </c>
      <c r="M43">
        <v>165.33</v>
      </c>
      <c r="N43" s="175">
        <v>165.56</v>
      </c>
      <c r="O43">
        <v>165.56</v>
      </c>
      <c r="P43" s="204">
        <v>166.01</v>
      </c>
      <c r="Q43" s="203">
        <v>166.63</v>
      </c>
      <c r="R43">
        <v>166.63</v>
      </c>
      <c r="S43">
        <v>166.63</v>
      </c>
      <c r="T43">
        <v>166.41</v>
      </c>
      <c r="U43">
        <v>198.08</v>
      </c>
      <c r="V43">
        <v>198.19</v>
      </c>
      <c r="W43" s="175">
        <v>169.6</v>
      </c>
      <c r="X43">
        <v>197.52</v>
      </c>
      <c r="Y43" s="175">
        <v>197.9</v>
      </c>
      <c r="Z43">
        <v>193.36</v>
      </c>
      <c r="AA43">
        <v>187.28</v>
      </c>
      <c r="AB43" s="204">
        <v>187.9</v>
      </c>
      <c r="AC43" s="203">
        <v>187.77</v>
      </c>
      <c r="AD43">
        <v>187.2</v>
      </c>
      <c r="AE43">
        <v>187.77</v>
      </c>
      <c r="AF43">
        <v>188.87</v>
      </c>
      <c r="AG43">
        <v>188.87</v>
      </c>
      <c r="AH43">
        <v>188.87</v>
      </c>
      <c r="AI43">
        <v>188.87</v>
      </c>
      <c r="AJ43">
        <v>188.87</v>
      </c>
      <c r="AK43">
        <v>189.43</v>
      </c>
      <c r="AL43">
        <v>188.77</v>
      </c>
      <c r="AM43">
        <v>187.98</v>
      </c>
      <c r="AN43" s="204">
        <v>187.91</v>
      </c>
      <c r="AO43">
        <v>182.99</v>
      </c>
      <c r="AP43">
        <v>183.56</v>
      </c>
      <c r="AQ43">
        <v>178.84</v>
      </c>
      <c r="AR43">
        <v>186.66</v>
      </c>
      <c r="AS43">
        <v>186.5</v>
      </c>
      <c r="AT43">
        <v>186.36</v>
      </c>
      <c r="AU43">
        <v>191.35</v>
      </c>
      <c r="AV43">
        <v>192.87</v>
      </c>
      <c r="AW43">
        <v>192.65</v>
      </c>
      <c r="AX43">
        <v>192.62</v>
      </c>
      <c r="AY43">
        <v>193.18</v>
      </c>
      <c r="AZ43">
        <v>190.23</v>
      </c>
      <c r="BA43">
        <v>186.2</v>
      </c>
      <c r="BB43">
        <v>186.17</v>
      </c>
      <c r="BC43" s="293">
        <v>186.251533031463</v>
      </c>
      <c r="BD43" s="293">
        <v>175.36</v>
      </c>
      <c r="BE43" s="293">
        <v>180.45135740000001</v>
      </c>
      <c r="BF43" s="293">
        <v>179.97947930000001</v>
      </c>
      <c r="BG43" s="293">
        <v>189.8061395</v>
      </c>
      <c r="BH43" s="293">
        <v>190.00364540000001</v>
      </c>
      <c r="BI43" s="293">
        <v>209.05811790000001</v>
      </c>
      <c r="BJ43" s="293">
        <v>188.4326816</v>
      </c>
      <c r="BK43" s="397">
        <v>187.94800040000001</v>
      </c>
      <c r="BL43" s="397">
        <v>191.522491</v>
      </c>
      <c r="BM43" s="397">
        <v>191.98465350000001</v>
      </c>
      <c r="BN43" s="397">
        <v>188.61590620000001</v>
      </c>
      <c r="BO43" s="397">
        <v>192.55434270000001</v>
      </c>
      <c r="BP43" s="397">
        <v>204.8001051</v>
      </c>
      <c r="BQ43" s="397"/>
      <c r="BR43" s="226">
        <f t="shared" si="16"/>
        <v>165.15874999999997</v>
      </c>
      <c r="BS43" s="227">
        <f t="shared" si="17"/>
        <v>183.0108333333333</v>
      </c>
      <c r="BT43" s="193">
        <f t="shared" si="14"/>
        <v>0.10809044833127723</v>
      </c>
      <c r="BU43" s="258">
        <f t="shared" si="18"/>
        <v>1.1693418362284469</v>
      </c>
      <c r="BV43" s="185">
        <f t="shared" si="6"/>
        <v>0.72440652648046866</v>
      </c>
      <c r="BW43" s="295">
        <f t="shared" si="7"/>
        <v>6.3596396883548456E-2</v>
      </c>
      <c r="BX43" s="184">
        <f t="shared" si="8"/>
        <v>0.22623850861160846</v>
      </c>
      <c r="BY43" s="303">
        <f t="shared" si="9"/>
        <v>3.6758994575372319E-3</v>
      </c>
      <c r="BZ43" s="300">
        <f t="shared" si="10"/>
        <v>188.31179441928862</v>
      </c>
      <c r="CA43" s="300">
        <f t="shared" si="11"/>
        <v>191.26307666666665</v>
      </c>
      <c r="CB43" s="396">
        <f t="shared" si="15"/>
        <v>1.5672317586262308E-2</v>
      </c>
      <c r="CC43" s="301">
        <f t="shared" si="19"/>
        <v>0.17396349609753181</v>
      </c>
      <c r="CD43" s="294">
        <f t="shared" si="12"/>
        <v>9.393483825028135E-4</v>
      </c>
      <c r="CE43" s="141">
        <f t="shared" si="20"/>
        <v>171.63750000000002</v>
      </c>
      <c r="CF43" s="141">
        <f t="shared" si="21"/>
        <v>190.18166666666664</v>
      </c>
      <c r="CG43" s="6">
        <f t="shared" si="13"/>
        <v>0.10804262860194669</v>
      </c>
    </row>
    <row r="44" spans="1:85" ht="15.75">
      <c r="A44">
        <v>3010203</v>
      </c>
      <c r="B44" s="232">
        <v>34.61</v>
      </c>
      <c r="C44" s="246">
        <v>3010203</v>
      </c>
      <c r="D44" s="204" t="s">
        <v>235</v>
      </c>
      <c r="E44" s="231">
        <v>143.47749999999999</v>
      </c>
      <c r="F44" s="141">
        <v>143.47750000000002</v>
      </c>
      <c r="G44" s="141">
        <v>143.47750000000002</v>
      </c>
      <c r="H44" s="141">
        <v>143.47750000000002</v>
      </c>
      <c r="I44">
        <v>143.29</v>
      </c>
      <c r="J44">
        <v>143.29</v>
      </c>
      <c r="K44">
        <v>143.76</v>
      </c>
      <c r="L44">
        <v>143.36000000000001</v>
      </c>
      <c r="M44">
        <v>143.36000000000001</v>
      </c>
      <c r="N44" s="178">
        <v>143.05000000000001</v>
      </c>
      <c r="O44">
        <v>143.05000000000001</v>
      </c>
      <c r="P44" s="204">
        <v>144.66</v>
      </c>
      <c r="Q44" s="203">
        <v>143.93</v>
      </c>
      <c r="R44">
        <v>143.93</v>
      </c>
      <c r="S44">
        <v>143.93</v>
      </c>
      <c r="T44">
        <v>143.68</v>
      </c>
      <c r="U44">
        <v>142.81</v>
      </c>
      <c r="V44">
        <v>144.63999999999999</v>
      </c>
      <c r="W44" s="178">
        <v>150.9</v>
      </c>
      <c r="X44">
        <v>145.22999999999999</v>
      </c>
      <c r="Y44" s="178">
        <v>144.82</v>
      </c>
      <c r="Z44">
        <v>142.75</v>
      </c>
      <c r="AA44">
        <v>143.47999999999999</v>
      </c>
      <c r="AB44" s="204">
        <v>143.72</v>
      </c>
      <c r="AC44" s="203">
        <v>137.46</v>
      </c>
      <c r="AD44">
        <v>137.46</v>
      </c>
      <c r="AE44">
        <v>140.85</v>
      </c>
      <c r="AF44">
        <v>140.79</v>
      </c>
      <c r="AG44">
        <v>140.74</v>
      </c>
      <c r="AH44">
        <v>137.53</v>
      </c>
      <c r="AI44">
        <v>138.76</v>
      </c>
      <c r="AJ44">
        <v>137.72999999999999</v>
      </c>
      <c r="AK44">
        <v>137.41999999999999</v>
      </c>
      <c r="AL44">
        <v>137.65</v>
      </c>
      <c r="AM44">
        <v>137.65</v>
      </c>
      <c r="AN44" s="204">
        <v>139.03</v>
      </c>
      <c r="AO44">
        <v>140.9</v>
      </c>
      <c r="AP44">
        <v>141.71</v>
      </c>
      <c r="AQ44">
        <v>143.22</v>
      </c>
      <c r="AR44">
        <v>139.21</v>
      </c>
      <c r="AS44">
        <v>138.18</v>
      </c>
      <c r="AT44">
        <v>137.5</v>
      </c>
      <c r="AU44">
        <v>137.41</v>
      </c>
      <c r="AV44">
        <v>138.11000000000001</v>
      </c>
      <c r="AW44">
        <v>138.07</v>
      </c>
      <c r="AX44">
        <v>137.66999999999999</v>
      </c>
      <c r="AY44">
        <v>137.32</v>
      </c>
      <c r="AZ44">
        <v>134.85</v>
      </c>
      <c r="BA44">
        <v>134.19999999999999</v>
      </c>
      <c r="BB44">
        <v>134.66</v>
      </c>
      <c r="BC44" s="293">
        <v>134.543800354003</v>
      </c>
      <c r="BD44" s="293">
        <v>137.07</v>
      </c>
      <c r="BE44" s="293">
        <v>135.39526459999999</v>
      </c>
      <c r="BF44" s="293">
        <v>134.4037414</v>
      </c>
      <c r="BG44" s="293">
        <v>131.13900419999999</v>
      </c>
      <c r="BH44" s="293">
        <v>130.65164089999999</v>
      </c>
      <c r="BI44" s="293">
        <v>126.9257903</v>
      </c>
      <c r="BJ44" s="293">
        <v>132.7334046</v>
      </c>
      <c r="BK44" s="397">
        <v>135.6369972</v>
      </c>
      <c r="BL44" s="397">
        <v>137.71283629999999</v>
      </c>
      <c r="BM44" s="397">
        <v>135.39196250000001</v>
      </c>
      <c r="BN44" s="397">
        <v>136.2727404</v>
      </c>
      <c r="BO44" s="397">
        <v>137.99635169999999</v>
      </c>
      <c r="BP44" s="397">
        <v>137.9532576</v>
      </c>
      <c r="BQ44" s="397"/>
      <c r="BR44" s="226">
        <f t="shared" si="16"/>
        <v>143.47750000000002</v>
      </c>
      <c r="BS44" s="227">
        <f t="shared" si="17"/>
        <v>144.48499999999999</v>
      </c>
      <c r="BT44" s="193">
        <f t="shared" si="14"/>
        <v>7.0220069348849723E-3</v>
      </c>
      <c r="BU44" s="258">
        <f t="shared" si="18"/>
        <v>0.23767081145806765</v>
      </c>
      <c r="BV44" s="185">
        <f t="shared" si="6"/>
        <v>0.1472369170758869</v>
      </c>
      <c r="BW44" s="295">
        <f t="shared" si="7"/>
        <v>-3.1228434280405892E-4</v>
      </c>
      <c r="BX44" s="184">
        <f t="shared" si="8"/>
        <v>0.35658266449101261</v>
      </c>
      <c r="BY44" s="303">
        <f t="shared" si="9"/>
        <v>5.7937175727228877E-3</v>
      </c>
      <c r="BZ44" s="300">
        <f t="shared" si="10"/>
        <v>136.63198336283358</v>
      </c>
      <c r="CA44" s="300">
        <f t="shared" si="11"/>
        <v>134.35108264166666</v>
      </c>
      <c r="CB44" s="396">
        <f t="shared" si="15"/>
        <v>-1.6693754017387374E-2</v>
      </c>
      <c r="CC44" s="301">
        <f t="shared" si="19"/>
        <v>-0.48420801690641807</v>
      </c>
      <c r="CD44" s="294">
        <f t="shared" si="12"/>
        <v>-2.6145716065681668E-3</v>
      </c>
      <c r="CE44" s="141">
        <f t="shared" si="20"/>
        <v>144.27500000000001</v>
      </c>
      <c r="CF44" s="141">
        <f t="shared" si="21"/>
        <v>141.13249999999999</v>
      </c>
      <c r="CG44" s="6">
        <f t="shared" si="13"/>
        <v>-2.1781320395078962E-2</v>
      </c>
    </row>
    <row r="45" spans="1:85" ht="15.75">
      <c r="A45">
        <v>3010204</v>
      </c>
      <c r="B45" s="232">
        <v>8.75</v>
      </c>
      <c r="C45" s="246">
        <v>3010204</v>
      </c>
      <c r="D45" s="204" t="s">
        <v>236</v>
      </c>
      <c r="E45" s="231">
        <v>105.65750000000003</v>
      </c>
      <c r="F45" s="141">
        <v>105.65750000000003</v>
      </c>
      <c r="G45" s="141">
        <v>105.65750000000003</v>
      </c>
      <c r="H45" s="141">
        <v>105.65750000000003</v>
      </c>
      <c r="I45">
        <v>105.63</v>
      </c>
      <c r="J45">
        <v>105.63</v>
      </c>
      <c r="K45">
        <v>105.68</v>
      </c>
      <c r="L45">
        <v>105.68</v>
      </c>
      <c r="M45">
        <v>105.6</v>
      </c>
      <c r="N45" s="175">
        <v>105.68</v>
      </c>
      <c r="O45">
        <v>105.68</v>
      </c>
      <c r="P45" s="204">
        <v>105.68</v>
      </c>
      <c r="Q45" s="203">
        <v>105.09</v>
      </c>
      <c r="R45">
        <v>105.09</v>
      </c>
      <c r="S45">
        <v>105.09</v>
      </c>
      <c r="T45">
        <v>94.71</v>
      </c>
      <c r="U45">
        <v>109.04</v>
      </c>
      <c r="V45">
        <v>117.54</v>
      </c>
      <c r="W45" s="175">
        <v>140.72999999999999</v>
      </c>
      <c r="X45">
        <v>121.74</v>
      </c>
      <c r="Y45" s="175">
        <v>121.74</v>
      </c>
      <c r="Z45">
        <v>121.6</v>
      </c>
      <c r="AA45">
        <v>121.6</v>
      </c>
      <c r="AB45" s="204">
        <v>121.6</v>
      </c>
      <c r="AC45" s="203">
        <v>121.12</v>
      </c>
      <c r="AD45">
        <v>120.41</v>
      </c>
      <c r="AE45">
        <v>120.78</v>
      </c>
      <c r="AF45">
        <v>123.05</v>
      </c>
      <c r="AG45">
        <v>123.05</v>
      </c>
      <c r="AH45">
        <v>123.05</v>
      </c>
      <c r="AI45">
        <v>123.05</v>
      </c>
      <c r="AJ45">
        <v>123.05</v>
      </c>
      <c r="AK45">
        <v>123.41</v>
      </c>
      <c r="AL45">
        <v>121.82</v>
      </c>
      <c r="AM45">
        <v>120.22</v>
      </c>
      <c r="AN45" s="204">
        <v>120.62</v>
      </c>
      <c r="AO45">
        <v>120.07</v>
      </c>
      <c r="AP45">
        <v>117.83</v>
      </c>
      <c r="AQ45">
        <v>120.78</v>
      </c>
      <c r="AR45">
        <v>112.45</v>
      </c>
      <c r="AS45">
        <v>112.34</v>
      </c>
      <c r="AT45">
        <v>111.18</v>
      </c>
      <c r="AU45">
        <v>111.38</v>
      </c>
      <c r="AV45">
        <v>111.03</v>
      </c>
      <c r="AW45">
        <v>112.11</v>
      </c>
      <c r="AX45">
        <v>112.14</v>
      </c>
      <c r="AY45">
        <v>112.02</v>
      </c>
      <c r="AZ45">
        <v>110.97</v>
      </c>
      <c r="BA45">
        <v>111.87</v>
      </c>
      <c r="BB45">
        <v>110.36</v>
      </c>
      <c r="BC45" s="293">
        <v>110.378098487854</v>
      </c>
      <c r="BD45" s="293">
        <v>114.41</v>
      </c>
      <c r="BE45" s="293">
        <v>111.42282489999999</v>
      </c>
      <c r="BF45" s="293">
        <v>113.513124</v>
      </c>
      <c r="BG45" s="293">
        <v>115.9542084</v>
      </c>
      <c r="BH45" s="293">
        <v>116.4343476</v>
      </c>
      <c r="BI45" s="293">
        <v>116.2158132</v>
      </c>
      <c r="BJ45" s="293">
        <v>113.9058113</v>
      </c>
      <c r="BK45" s="397">
        <v>113.191998</v>
      </c>
      <c r="BL45" s="397">
        <v>121.1322188</v>
      </c>
      <c r="BM45" s="397">
        <v>119.82011799999999</v>
      </c>
      <c r="BN45" s="397">
        <v>117.6852942</v>
      </c>
      <c r="BO45" s="397">
        <v>115.4773831</v>
      </c>
      <c r="BP45" s="397">
        <v>121.5801835</v>
      </c>
      <c r="BQ45" s="397"/>
      <c r="BR45" s="226">
        <f t="shared" si="16"/>
        <v>105.65750000000003</v>
      </c>
      <c r="BS45" s="227">
        <f t="shared" si="17"/>
        <v>115.46416666666664</v>
      </c>
      <c r="BT45" s="193">
        <f t="shared" si="14"/>
        <v>9.2815622806394327E-2</v>
      </c>
      <c r="BU45" s="258">
        <f t="shared" si="18"/>
        <v>0.58486907893767837</v>
      </c>
      <c r="BV45" s="185">
        <f t="shared" si="6"/>
        <v>0.36232602374478146</v>
      </c>
      <c r="BW45" s="295">
        <f t="shared" si="7"/>
        <v>5.2848447342413118E-2</v>
      </c>
      <c r="BX45" s="184">
        <f t="shared" si="8"/>
        <v>-0.11548057289736582</v>
      </c>
      <c r="BY45" s="303">
        <f t="shared" si="9"/>
        <v>-1.8763161845195026E-3</v>
      </c>
      <c r="BZ45" s="300">
        <f t="shared" si="10"/>
        <v>111.68234154065449</v>
      </c>
      <c r="CA45" s="300">
        <f t="shared" si="11"/>
        <v>116.36111041666668</v>
      </c>
      <c r="CB45" s="396">
        <f t="shared" si="15"/>
        <v>4.1893542089722624E-2</v>
      </c>
      <c r="CC45" s="301">
        <f t="shared" si="19"/>
        <v>0.25110978668394784</v>
      </c>
      <c r="CD45" s="294">
        <f t="shared" si="12"/>
        <v>1.3559141845479363E-3</v>
      </c>
      <c r="CE45" s="141">
        <f t="shared" si="20"/>
        <v>108.80083333333334</v>
      </c>
      <c r="CF45" s="141">
        <f t="shared" si="21"/>
        <v>121.89916666666664</v>
      </c>
      <c r="CG45" s="6">
        <f t="shared" si="13"/>
        <v>0.12038817104648381</v>
      </c>
    </row>
    <row r="46" spans="1:85" ht="15.75">
      <c r="A46">
        <v>3010205</v>
      </c>
      <c r="B46" s="232">
        <v>13.75</v>
      </c>
      <c r="C46" s="246">
        <v>3010205</v>
      </c>
      <c r="D46" s="204" t="s">
        <v>237</v>
      </c>
      <c r="E46" s="231">
        <v>147.82249999999999</v>
      </c>
      <c r="F46" s="141">
        <v>147.82249999999999</v>
      </c>
      <c r="G46" s="141">
        <v>147.82249999999999</v>
      </c>
      <c r="H46" s="141">
        <v>147.82249999999999</v>
      </c>
      <c r="I46">
        <v>148.18</v>
      </c>
      <c r="J46">
        <v>148.18</v>
      </c>
      <c r="K46">
        <v>148.03</v>
      </c>
      <c r="L46">
        <v>148.03</v>
      </c>
      <c r="M46">
        <v>148.03</v>
      </c>
      <c r="N46" s="178">
        <v>147.31</v>
      </c>
      <c r="O46">
        <v>147.31</v>
      </c>
      <c r="P46" s="204">
        <v>147.51</v>
      </c>
      <c r="Q46" s="203">
        <v>147.80000000000001</v>
      </c>
      <c r="R46">
        <v>147.65</v>
      </c>
      <c r="S46">
        <v>147.65</v>
      </c>
      <c r="T46">
        <v>146.41</v>
      </c>
      <c r="U46">
        <v>154.15</v>
      </c>
      <c r="V46">
        <v>157.72999999999999</v>
      </c>
      <c r="W46" s="178">
        <v>146.65</v>
      </c>
      <c r="X46">
        <v>157.58000000000001</v>
      </c>
      <c r="Y46" s="178">
        <v>157.16</v>
      </c>
      <c r="Z46">
        <v>158.08000000000001</v>
      </c>
      <c r="AA46">
        <v>158.41</v>
      </c>
      <c r="AB46" s="204">
        <v>159.03</v>
      </c>
      <c r="AC46" s="203">
        <v>164.76</v>
      </c>
      <c r="AD46">
        <v>166.28</v>
      </c>
      <c r="AE46">
        <v>166.22</v>
      </c>
      <c r="AF46">
        <v>165.8</v>
      </c>
      <c r="AG46">
        <v>165.96</v>
      </c>
      <c r="AH46">
        <v>165.37</v>
      </c>
      <c r="AI46">
        <v>166.03</v>
      </c>
      <c r="AJ46">
        <v>166.03</v>
      </c>
      <c r="AK46">
        <v>165.25</v>
      </c>
      <c r="AL46">
        <v>164.64</v>
      </c>
      <c r="AM46">
        <v>164.4</v>
      </c>
      <c r="AN46" s="204">
        <v>164.76</v>
      </c>
      <c r="AO46">
        <v>165.89</v>
      </c>
      <c r="AP46">
        <v>165.26</v>
      </c>
      <c r="AQ46">
        <v>165.67</v>
      </c>
      <c r="AR46">
        <v>170.87</v>
      </c>
      <c r="AS46">
        <v>171.93</v>
      </c>
      <c r="AT46">
        <v>171.84</v>
      </c>
      <c r="AU46">
        <v>172.23</v>
      </c>
      <c r="AV46">
        <v>172.34</v>
      </c>
      <c r="AW46">
        <v>173.11</v>
      </c>
      <c r="AX46">
        <v>173.82</v>
      </c>
      <c r="AY46">
        <v>174.59</v>
      </c>
      <c r="AZ46">
        <v>176.75</v>
      </c>
      <c r="BA46">
        <v>178.02</v>
      </c>
      <c r="BB46">
        <v>178.27</v>
      </c>
      <c r="BC46" s="293">
        <v>177.92370319366401</v>
      </c>
      <c r="BD46" s="293">
        <v>177.62</v>
      </c>
      <c r="BE46" s="293">
        <v>178.06674240000001</v>
      </c>
      <c r="BF46" s="293">
        <v>177.38102670000001</v>
      </c>
      <c r="BG46" s="293">
        <v>186.57904859999999</v>
      </c>
      <c r="BH46" s="293">
        <v>187.17335460000001</v>
      </c>
      <c r="BI46" s="293">
        <v>198.03838730000001</v>
      </c>
      <c r="BJ46" s="293">
        <v>188.2718801</v>
      </c>
      <c r="BK46" s="397">
        <v>189.25800319999999</v>
      </c>
      <c r="BL46" s="397">
        <v>190.40621519999999</v>
      </c>
      <c r="BM46" s="397">
        <v>190.14765019999999</v>
      </c>
      <c r="BN46" s="397">
        <v>189.3450618</v>
      </c>
      <c r="BO46" s="397">
        <v>187.1587753</v>
      </c>
      <c r="BP46" s="397">
        <v>184.85705849999999</v>
      </c>
      <c r="BQ46" s="397"/>
      <c r="BR46" s="226">
        <f t="shared" si="16"/>
        <v>147.82249999999999</v>
      </c>
      <c r="BS46" s="227">
        <f t="shared" si="17"/>
        <v>153.19166666666666</v>
      </c>
      <c r="BT46" s="193">
        <f t="shared" si="14"/>
        <v>3.632171466905687E-2</v>
      </c>
      <c r="BU46" s="258">
        <f t="shared" si="18"/>
        <v>0.50319785169892117</v>
      </c>
      <c r="BV46" s="185">
        <f t="shared" si="6"/>
        <v>0.31173075022899938</v>
      </c>
      <c r="BW46" s="295">
        <f t="shared" si="7"/>
        <v>-1.2298204005185109E-2</v>
      </c>
      <c r="BX46" s="184">
        <f t="shared" si="8"/>
        <v>-0.17969213349703725</v>
      </c>
      <c r="BY46" s="303">
        <f t="shared" si="9"/>
        <v>-2.9196188575456986E-3</v>
      </c>
      <c r="BZ46" s="300">
        <f t="shared" si="10"/>
        <v>174.870308599472</v>
      </c>
      <c r="CA46" s="300">
        <f t="shared" si="11"/>
        <v>187.22360032500001</v>
      </c>
      <c r="CB46" s="396">
        <f t="shared" si="15"/>
        <v>7.0642591212109807E-2</v>
      </c>
      <c r="CC46" s="301">
        <f t="shared" si="19"/>
        <v>1.0418600599158439</v>
      </c>
      <c r="CD46" s="294">
        <f t="shared" si="12"/>
        <v>5.625717946755599E-3</v>
      </c>
      <c r="CE46" s="141">
        <f t="shared" si="20"/>
        <v>148.85250000000005</v>
      </c>
      <c r="CF46" s="141">
        <f t="shared" si="21"/>
        <v>162.55666666666667</v>
      </c>
      <c r="CG46" s="6">
        <f t="shared" si="13"/>
        <v>9.2065411509155926E-2</v>
      </c>
    </row>
    <row r="47" spans="1:85" ht="15.75">
      <c r="A47">
        <v>3010301</v>
      </c>
      <c r="B47" s="232">
        <v>12.75</v>
      </c>
      <c r="C47" s="246">
        <v>3010301</v>
      </c>
      <c r="D47" s="204" t="s">
        <v>121</v>
      </c>
      <c r="E47" s="231">
        <v>104.52000000000002</v>
      </c>
      <c r="F47" s="141">
        <v>104.52000000000002</v>
      </c>
      <c r="G47" s="141">
        <v>104.52</v>
      </c>
      <c r="H47" s="141">
        <v>104.52</v>
      </c>
      <c r="I47">
        <v>104.1</v>
      </c>
      <c r="J47">
        <v>104.1</v>
      </c>
      <c r="K47">
        <v>104.69</v>
      </c>
      <c r="L47">
        <v>104.69</v>
      </c>
      <c r="M47">
        <v>104.69</v>
      </c>
      <c r="N47" s="175">
        <v>104.63</v>
      </c>
      <c r="O47">
        <v>104.63</v>
      </c>
      <c r="P47" s="204">
        <v>104.63</v>
      </c>
      <c r="Q47" s="203">
        <v>105.71</v>
      </c>
      <c r="R47">
        <v>105.71</v>
      </c>
      <c r="S47">
        <v>105.71</v>
      </c>
      <c r="T47">
        <v>106.75</v>
      </c>
      <c r="U47">
        <v>102.29</v>
      </c>
      <c r="V47">
        <v>102.46</v>
      </c>
      <c r="W47" s="175">
        <v>115.8</v>
      </c>
      <c r="X47">
        <v>104.72</v>
      </c>
      <c r="Y47" s="175">
        <v>105.07</v>
      </c>
      <c r="Z47">
        <v>105.33</v>
      </c>
      <c r="AA47">
        <v>106.76</v>
      </c>
      <c r="AB47" s="204">
        <v>106.76</v>
      </c>
      <c r="AC47" s="203">
        <v>106.16</v>
      </c>
      <c r="AD47">
        <v>107.88</v>
      </c>
      <c r="AE47">
        <v>108.26</v>
      </c>
      <c r="AF47">
        <v>108.43</v>
      </c>
      <c r="AG47">
        <v>108.43</v>
      </c>
      <c r="AH47">
        <v>108.43</v>
      </c>
      <c r="AI47">
        <v>109.79</v>
      </c>
      <c r="AJ47">
        <v>109.4</v>
      </c>
      <c r="AK47">
        <v>110.26</v>
      </c>
      <c r="AL47">
        <v>110.27</v>
      </c>
      <c r="AM47">
        <v>110.73</v>
      </c>
      <c r="AN47" s="204">
        <v>110.34</v>
      </c>
      <c r="AO47">
        <v>108.13</v>
      </c>
      <c r="AP47">
        <v>110.25</v>
      </c>
      <c r="AQ47">
        <v>114.27</v>
      </c>
      <c r="AR47">
        <v>109.05</v>
      </c>
      <c r="AS47">
        <v>108.86</v>
      </c>
      <c r="AT47">
        <v>108.22</v>
      </c>
      <c r="AU47">
        <v>108.27</v>
      </c>
      <c r="AV47">
        <v>109.95</v>
      </c>
      <c r="AW47">
        <v>109.87</v>
      </c>
      <c r="AX47">
        <v>109.63</v>
      </c>
      <c r="AY47">
        <v>109.38</v>
      </c>
      <c r="AZ47">
        <v>109.71</v>
      </c>
      <c r="BA47">
        <v>113.62</v>
      </c>
      <c r="BB47">
        <v>115.92</v>
      </c>
      <c r="BC47" s="293">
        <v>115.575051307678</v>
      </c>
      <c r="BD47" s="293">
        <v>121.52</v>
      </c>
      <c r="BE47" s="293">
        <v>116.5230751</v>
      </c>
      <c r="BF47" s="293">
        <v>115.081656</v>
      </c>
      <c r="BG47" s="293">
        <v>115.8238053</v>
      </c>
      <c r="BH47" s="293">
        <v>115.4456258</v>
      </c>
      <c r="BI47" s="293">
        <v>108.537972</v>
      </c>
      <c r="BJ47" s="293">
        <v>116.53496029999999</v>
      </c>
      <c r="BK47" s="397">
        <v>117.0889974</v>
      </c>
      <c r="BL47" s="397">
        <v>119.8952675</v>
      </c>
      <c r="BM47" s="397">
        <v>120.7094669</v>
      </c>
      <c r="BN47" s="397">
        <v>120.08771900000001</v>
      </c>
      <c r="BO47" s="397">
        <v>119.42862270000001</v>
      </c>
      <c r="BP47" s="397">
        <v>127.9381156</v>
      </c>
      <c r="BQ47" s="397"/>
      <c r="BR47" s="226">
        <f t="shared" si="16"/>
        <v>104.52000000000002</v>
      </c>
      <c r="BS47" s="227">
        <f t="shared" si="17"/>
        <v>106.08916666666666</v>
      </c>
      <c r="BT47" s="193">
        <f t="shared" si="14"/>
        <v>1.5013075647403618E-2</v>
      </c>
      <c r="BU47" s="258">
        <f t="shared" si="18"/>
        <v>0.13636673851029699</v>
      </c>
      <c r="BV47" s="185">
        <f t="shared" si="6"/>
        <v>8.4479108085563789E-2</v>
      </c>
      <c r="BW47" s="295">
        <f t="shared" si="7"/>
        <v>7.1251704219812639E-2</v>
      </c>
      <c r="BX47" s="184">
        <f t="shared" si="8"/>
        <v>-5.0231755051126849E-2</v>
      </c>
      <c r="BY47" s="303">
        <f t="shared" si="9"/>
        <v>-8.1616026500850941E-4</v>
      </c>
      <c r="BZ47" s="300">
        <f t="shared" si="10"/>
        <v>111.7104209423065</v>
      </c>
      <c r="CA47" s="300">
        <f t="shared" si="11"/>
        <v>117.75794030000002</v>
      </c>
      <c r="CB47" s="396">
        <f t="shared" si="15"/>
        <v>5.4135677823797579E-2</v>
      </c>
      <c r="CC47" s="301">
        <f t="shared" si="19"/>
        <v>0.47294587921453024</v>
      </c>
      <c r="CD47" s="294">
        <f t="shared" si="12"/>
        <v>2.5537595910493037E-3</v>
      </c>
      <c r="CE47" s="141">
        <f t="shared" si="20"/>
        <v>105.64166666666667</v>
      </c>
      <c r="CF47" s="141">
        <f t="shared" si="21"/>
        <v>107.16833333333334</v>
      </c>
      <c r="CG47" s="6">
        <f t="shared" si="13"/>
        <v>1.4451368620336025E-2</v>
      </c>
    </row>
    <row r="48" spans="1:85" ht="15.75">
      <c r="A48">
        <v>3010401</v>
      </c>
      <c r="B48" s="232">
        <v>7.1</v>
      </c>
      <c r="C48" s="246">
        <v>3010401</v>
      </c>
      <c r="D48" s="204" t="s">
        <v>238</v>
      </c>
      <c r="E48" s="231">
        <v>146.82624999999996</v>
      </c>
      <c r="F48" s="141">
        <v>146.82624999999999</v>
      </c>
      <c r="G48" s="141">
        <v>146.82624999999996</v>
      </c>
      <c r="H48" s="141">
        <v>146.82625000000002</v>
      </c>
      <c r="I48">
        <v>146.87</v>
      </c>
      <c r="J48">
        <v>146.87</v>
      </c>
      <c r="K48">
        <v>146.87</v>
      </c>
      <c r="L48">
        <v>146.87</v>
      </c>
      <c r="M48">
        <v>146.87</v>
      </c>
      <c r="N48" s="178">
        <v>146.87</v>
      </c>
      <c r="O48">
        <v>146.87</v>
      </c>
      <c r="P48" s="204">
        <v>146.52000000000001</v>
      </c>
      <c r="Q48" s="203">
        <v>146.59</v>
      </c>
      <c r="R48">
        <v>146.59</v>
      </c>
      <c r="S48">
        <v>146.59</v>
      </c>
      <c r="T48">
        <v>147.19</v>
      </c>
      <c r="U48">
        <v>146.47</v>
      </c>
      <c r="V48">
        <v>147.21</v>
      </c>
      <c r="W48" s="178">
        <v>137.4</v>
      </c>
      <c r="X48">
        <v>151.54</v>
      </c>
      <c r="Y48" s="178">
        <v>151.85</v>
      </c>
      <c r="Z48">
        <v>152.58000000000001</v>
      </c>
      <c r="AA48">
        <v>152.99</v>
      </c>
      <c r="AB48" s="204">
        <v>153.31</v>
      </c>
      <c r="AC48" s="203">
        <v>153.49</v>
      </c>
      <c r="AD48">
        <v>153.49</v>
      </c>
      <c r="AE48">
        <v>153.37</v>
      </c>
      <c r="AF48">
        <v>152.41</v>
      </c>
      <c r="AG48">
        <v>152.41</v>
      </c>
      <c r="AH48">
        <v>152.41</v>
      </c>
      <c r="AI48">
        <v>152.41</v>
      </c>
      <c r="AJ48">
        <v>152.41</v>
      </c>
      <c r="AK48">
        <v>152.13</v>
      </c>
      <c r="AL48">
        <v>152.09</v>
      </c>
      <c r="AM48">
        <v>151.61000000000001</v>
      </c>
      <c r="AN48" s="204">
        <v>151.52000000000001</v>
      </c>
      <c r="AO48">
        <v>150.1</v>
      </c>
      <c r="AP48">
        <v>149.97</v>
      </c>
      <c r="AQ48">
        <v>149.77000000000001</v>
      </c>
      <c r="AR48">
        <v>143.77000000000001</v>
      </c>
      <c r="AS48">
        <v>144.16</v>
      </c>
      <c r="AT48">
        <v>143.96</v>
      </c>
      <c r="AU48">
        <v>143.75</v>
      </c>
      <c r="AV48">
        <v>143.37</v>
      </c>
      <c r="AW48">
        <v>143.46</v>
      </c>
      <c r="AX48">
        <v>142.34</v>
      </c>
      <c r="AY48">
        <v>142.22999999999999</v>
      </c>
      <c r="AZ48">
        <v>143.68</v>
      </c>
      <c r="BA48">
        <v>142.65</v>
      </c>
      <c r="BB48">
        <v>142.28</v>
      </c>
      <c r="BC48" s="293">
        <v>142.16810464859</v>
      </c>
      <c r="BD48" s="293">
        <v>140.41</v>
      </c>
      <c r="BE48" s="293">
        <v>142.61991979999999</v>
      </c>
      <c r="BF48" s="293">
        <v>142.45309829999999</v>
      </c>
      <c r="BG48" s="293">
        <v>136.54874559999999</v>
      </c>
      <c r="BH48" s="293">
        <v>137.20067739999999</v>
      </c>
      <c r="BI48" s="293">
        <v>146.1194754</v>
      </c>
      <c r="BJ48" s="293">
        <v>130.5980921</v>
      </c>
      <c r="BK48" s="397">
        <v>130.6849957</v>
      </c>
      <c r="BL48" s="397">
        <v>131.57564400000001</v>
      </c>
      <c r="BM48" s="397">
        <v>134.20680759999999</v>
      </c>
      <c r="BN48" s="397">
        <v>134.08970830000001</v>
      </c>
      <c r="BO48" s="397">
        <v>130.5094004</v>
      </c>
      <c r="BP48" s="397">
        <v>127.66444679999999</v>
      </c>
      <c r="BQ48" s="397"/>
      <c r="BR48" s="226">
        <f t="shared" si="16"/>
        <v>146.82624999999996</v>
      </c>
      <c r="BS48" s="227">
        <f t="shared" si="17"/>
        <v>148.35916666666665</v>
      </c>
      <c r="BT48" s="193">
        <f t="shared" si="14"/>
        <v>1.0440344738537499E-2</v>
      </c>
      <c r="BU48" s="258">
        <f t="shared" si="18"/>
        <v>7.4183289909796779E-2</v>
      </c>
      <c r="BV48" s="185">
        <f t="shared" si="6"/>
        <v>4.5956501085924424E-2</v>
      </c>
      <c r="BW48" s="295">
        <f t="shared" si="7"/>
        <v>-2.1798840476475068E-2</v>
      </c>
      <c r="BX48" s="184">
        <f t="shared" si="8"/>
        <v>-0.15194906056968643</v>
      </c>
      <c r="BY48" s="303">
        <f t="shared" si="9"/>
        <v>-2.4688523308836149E-3</v>
      </c>
      <c r="BZ48" s="300">
        <f t="shared" si="10"/>
        <v>142.87150872071587</v>
      </c>
      <c r="CA48" s="300">
        <f t="shared" si="11"/>
        <v>135.35591761666666</v>
      </c>
      <c r="CB48" s="396">
        <f t="shared" si="15"/>
        <v>-5.2603847830435035E-2</v>
      </c>
      <c r="CC48" s="301">
        <f t="shared" si="19"/>
        <v>-0.32729960882739745</v>
      </c>
      <c r="CD48" s="294">
        <f t="shared" si="12"/>
        <v>-1.7673153566277486E-3</v>
      </c>
      <c r="CE48" s="141">
        <f t="shared" si="20"/>
        <v>146.00333333333336</v>
      </c>
      <c r="CF48" s="141">
        <f t="shared" si="21"/>
        <v>152.68833333333336</v>
      </c>
      <c r="CG48" s="6">
        <f t="shared" si="13"/>
        <v>4.5786625876121478E-2</v>
      </c>
    </row>
    <row r="49" spans="1:85" ht="15.75">
      <c r="A49">
        <v>3010402</v>
      </c>
      <c r="B49" s="232">
        <v>7.43</v>
      </c>
      <c r="C49" s="246">
        <v>3010402</v>
      </c>
      <c r="D49" s="204" t="s">
        <v>239</v>
      </c>
      <c r="E49" s="231">
        <v>150.91125</v>
      </c>
      <c r="F49" s="141">
        <v>150.91125000000002</v>
      </c>
      <c r="G49" s="141">
        <v>150.91125</v>
      </c>
      <c r="H49" s="141">
        <v>150.91125</v>
      </c>
      <c r="I49">
        <v>151.16</v>
      </c>
      <c r="J49">
        <v>151.16</v>
      </c>
      <c r="K49">
        <v>151.12</v>
      </c>
      <c r="L49">
        <v>151.12</v>
      </c>
      <c r="M49">
        <v>151.12</v>
      </c>
      <c r="N49" s="175">
        <v>151.69</v>
      </c>
      <c r="O49">
        <v>151.69</v>
      </c>
      <c r="P49" s="204">
        <v>148.22999999999999</v>
      </c>
      <c r="Q49" s="203">
        <v>147.82</v>
      </c>
      <c r="R49">
        <v>147.82</v>
      </c>
      <c r="S49">
        <v>147.82</v>
      </c>
      <c r="T49">
        <v>148.96</v>
      </c>
      <c r="U49">
        <v>148.69999999999999</v>
      </c>
      <c r="V49">
        <v>148.03</v>
      </c>
      <c r="W49" s="175">
        <v>148.12</v>
      </c>
      <c r="X49">
        <v>148.03</v>
      </c>
      <c r="Y49" s="175">
        <v>148.29</v>
      </c>
      <c r="Z49">
        <v>148.13999999999999</v>
      </c>
      <c r="AA49">
        <v>148.24</v>
      </c>
      <c r="AB49" s="204">
        <v>149.71</v>
      </c>
      <c r="AC49" s="203">
        <v>150.25</v>
      </c>
      <c r="AD49">
        <v>150.25</v>
      </c>
      <c r="AE49">
        <v>150.19</v>
      </c>
      <c r="AF49">
        <v>149.65</v>
      </c>
      <c r="AG49">
        <v>149.57</v>
      </c>
      <c r="AH49">
        <v>149.57</v>
      </c>
      <c r="AI49">
        <v>149.57</v>
      </c>
      <c r="AJ49">
        <v>149.57</v>
      </c>
      <c r="AK49">
        <v>149.57</v>
      </c>
      <c r="AL49">
        <v>149.36000000000001</v>
      </c>
      <c r="AM49">
        <v>148.85</v>
      </c>
      <c r="AN49" s="204">
        <v>148.58000000000001</v>
      </c>
      <c r="AO49">
        <v>146.75</v>
      </c>
      <c r="AP49">
        <v>147.08000000000001</v>
      </c>
      <c r="AQ49">
        <v>142.22999999999999</v>
      </c>
      <c r="AR49">
        <v>145.08000000000001</v>
      </c>
      <c r="AS49">
        <v>145.16999999999999</v>
      </c>
      <c r="AT49">
        <v>144.76</v>
      </c>
      <c r="AU49">
        <v>143.94999999999999</v>
      </c>
      <c r="AV49">
        <v>144.80000000000001</v>
      </c>
      <c r="AW49">
        <v>144.57</v>
      </c>
      <c r="AX49">
        <v>144.75</v>
      </c>
      <c r="AY49">
        <v>146.43</v>
      </c>
      <c r="AZ49">
        <v>146.78</v>
      </c>
      <c r="BA49">
        <v>145.61000000000001</v>
      </c>
      <c r="BB49">
        <v>144.71</v>
      </c>
      <c r="BC49" s="293">
        <v>144.489860534667</v>
      </c>
      <c r="BD49" s="293">
        <v>139.63999999999999</v>
      </c>
      <c r="BE49" s="293">
        <v>147.023797</v>
      </c>
      <c r="BF49" s="293">
        <v>146.95390459999999</v>
      </c>
      <c r="BG49" s="293">
        <v>146.07844349999999</v>
      </c>
      <c r="BH49" s="293">
        <v>145.96579070000001</v>
      </c>
      <c r="BI49" s="293">
        <v>133.6640716</v>
      </c>
      <c r="BJ49" s="293">
        <v>143.11543699999999</v>
      </c>
      <c r="BK49" s="397">
        <v>142.24900009999999</v>
      </c>
      <c r="BL49" s="397">
        <v>141.1397815</v>
      </c>
      <c r="BM49" s="397">
        <v>138.4635806</v>
      </c>
      <c r="BN49" s="397">
        <v>135.9485626</v>
      </c>
      <c r="BO49" s="397">
        <v>134.64486600000001</v>
      </c>
      <c r="BP49" s="397">
        <v>131.27988579999999</v>
      </c>
      <c r="BQ49" s="397"/>
      <c r="BR49" s="226">
        <f t="shared" si="16"/>
        <v>150.91125</v>
      </c>
      <c r="BS49" s="227">
        <f t="shared" si="17"/>
        <v>148.30666666666667</v>
      </c>
      <c r="BT49" s="193">
        <f t="shared" si="14"/>
        <v>-1.7259040219555044E-2</v>
      </c>
      <c r="BU49" s="258">
        <f t="shared" si="18"/>
        <v>-0.13190348368663193</v>
      </c>
      <c r="BV49" s="185">
        <f t="shared" si="6"/>
        <v>-8.1714124550863035E-2</v>
      </c>
      <c r="BW49" s="295">
        <f t="shared" si="7"/>
        <v>-2.4991522513751252E-2</v>
      </c>
      <c r="BX49" s="184">
        <f t="shared" si="8"/>
        <v>-5.7900810163956797E-2</v>
      </c>
      <c r="BY49" s="303">
        <f t="shared" si="9"/>
        <v>-9.4076626467707442E-4</v>
      </c>
      <c r="BZ49" s="300">
        <f t="shared" si="10"/>
        <v>144.63832171122226</v>
      </c>
      <c r="CA49" s="300">
        <f t="shared" si="11"/>
        <v>140.54392675</v>
      </c>
      <c r="CB49" s="396">
        <f t="shared" si="15"/>
        <v>-2.8307815748836784E-2</v>
      </c>
      <c r="CC49" s="301">
        <f t="shared" si="19"/>
        <v>-0.18659609109288974</v>
      </c>
      <c r="CD49" s="294">
        <f t="shared" si="12"/>
        <v>-1.0075604381460834E-3</v>
      </c>
      <c r="CE49" s="141">
        <f t="shared" si="20"/>
        <v>149.26</v>
      </c>
      <c r="CF49" s="141">
        <f t="shared" si="21"/>
        <v>149.28833333333333</v>
      </c>
      <c r="CG49" s="6">
        <f t="shared" si="13"/>
        <v>1.8982536066824984E-4</v>
      </c>
    </row>
    <row r="50" spans="1:85" ht="15.75">
      <c r="A50">
        <v>3010403</v>
      </c>
      <c r="B50" s="232">
        <v>2.97</v>
      </c>
      <c r="C50" s="246">
        <v>3010403</v>
      </c>
      <c r="D50" s="204" t="s">
        <v>240</v>
      </c>
      <c r="E50" s="231">
        <v>104.85</v>
      </c>
      <c r="F50" s="141">
        <v>104.85</v>
      </c>
      <c r="G50" s="141">
        <v>104.84999999999998</v>
      </c>
      <c r="H50" s="141">
        <v>104.85</v>
      </c>
      <c r="I50">
        <v>104.79</v>
      </c>
      <c r="J50">
        <v>104.79</v>
      </c>
      <c r="K50">
        <v>104.79</v>
      </c>
      <c r="L50">
        <v>104.79</v>
      </c>
      <c r="M50">
        <v>104.82</v>
      </c>
      <c r="N50" s="178">
        <v>104.82</v>
      </c>
      <c r="O50">
        <v>105</v>
      </c>
      <c r="P50" s="204">
        <v>105</v>
      </c>
      <c r="Q50" s="203">
        <v>104.58</v>
      </c>
      <c r="R50">
        <v>104.58</v>
      </c>
      <c r="S50">
        <v>104.58</v>
      </c>
      <c r="T50">
        <v>104.58</v>
      </c>
      <c r="U50">
        <v>96.23</v>
      </c>
      <c r="V50">
        <v>95.95</v>
      </c>
      <c r="W50" s="178">
        <v>103.79</v>
      </c>
      <c r="X50">
        <v>95.86</v>
      </c>
      <c r="Y50" s="178">
        <v>95.86</v>
      </c>
      <c r="Z50">
        <v>95.99</v>
      </c>
      <c r="AA50">
        <v>96.2</v>
      </c>
      <c r="AB50" s="204">
        <v>96.2</v>
      </c>
      <c r="AC50" s="203">
        <v>96.2</v>
      </c>
      <c r="AD50">
        <v>96.56</v>
      </c>
      <c r="AE50">
        <v>96.56</v>
      </c>
      <c r="AF50">
        <v>96.56</v>
      </c>
      <c r="AG50">
        <v>96.56</v>
      </c>
      <c r="AH50">
        <v>96.56</v>
      </c>
      <c r="AI50">
        <v>96.56</v>
      </c>
      <c r="AJ50">
        <v>96.56</v>
      </c>
      <c r="AK50">
        <v>96.56</v>
      </c>
      <c r="AL50">
        <v>96.56</v>
      </c>
      <c r="AM50">
        <v>96.2</v>
      </c>
      <c r="AN50" s="204">
        <v>96.2</v>
      </c>
      <c r="AO50">
        <v>98.3</v>
      </c>
      <c r="AP50">
        <v>98.21</v>
      </c>
      <c r="AQ50">
        <v>100.16</v>
      </c>
      <c r="AR50">
        <v>100.56</v>
      </c>
      <c r="AS50">
        <v>100.56</v>
      </c>
      <c r="AT50">
        <v>100.48</v>
      </c>
      <c r="AU50">
        <v>100.3</v>
      </c>
      <c r="AV50">
        <v>100.7</v>
      </c>
      <c r="AW50">
        <v>100.7</v>
      </c>
      <c r="AX50">
        <v>100.7</v>
      </c>
      <c r="AY50">
        <v>100.03</v>
      </c>
      <c r="AZ50">
        <v>97.65</v>
      </c>
      <c r="BA50">
        <v>96.94</v>
      </c>
      <c r="BB50">
        <v>96.94</v>
      </c>
      <c r="BC50" s="293">
        <v>966.73566102981499</v>
      </c>
      <c r="BD50" s="293">
        <v>99.6</v>
      </c>
      <c r="BE50" s="293">
        <v>97.678029539999997</v>
      </c>
      <c r="BF50" s="293">
        <v>98.107939959999996</v>
      </c>
      <c r="BG50" s="293">
        <v>98.107939959999996</v>
      </c>
      <c r="BH50" s="293">
        <v>98.284727329999996</v>
      </c>
      <c r="BI50" s="293">
        <v>94.146007299999994</v>
      </c>
      <c r="BJ50" s="293">
        <v>99.328625200000005</v>
      </c>
      <c r="BK50" s="397">
        <v>102.42400170000001</v>
      </c>
      <c r="BL50" s="397">
        <v>103.12497620000001</v>
      </c>
      <c r="BM50" s="397">
        <v>103.03658249999999</v>
      </c>
      <c r="BN50" s="397">
        <v>104.6775341</v>
      </c>
      <c r="BO50" s="397">
        <v>106.13675120000001</v>
      </c>
      <c r="BP50" s="397">
        <v>109.09919739999999</v>
      </c>
      <c r="BQ50" s="397"/>
      <c r="BR50" s="226">
        <f t="shared" si="16"/>
        <v>104.84999999999998</v>
      </c>
      <c r="BS50" s="227">
        <f t="shared" si="17"/>
        <v>99.533333333333346</v>
      </c>
      <c r="BT50" s="193">
        <f t="shared" si="14"/>
        <v>-5.070735972023499E-2</v>
      </c>
      <c r="BU50" s="258">
        <f t="shared" si="18"/>
        <v>-0.10762795211380483</v>
      </c>
      <c r="BV50" s="185">
        <f t="shared" si="6"/>
        <v>-6.6675448125962516E-2</v>
      </c>
      <c r="BW50" s="295">
        <f t="shared" si="7"/>
        <v>2.7911596751418077E-2</v>
      </c>
      <c r="BX50" s="184">
        <f t="shared" si="8"/>
        <v>2.5905719186310645E-2</v>
      </c>
      <c r="BY50" s="303">
        <f t="shared" si="9"/>
        <v>4.2091339661167219E-4</v>
      </c>
      <c r="BZ50" s="300">
        <f t="shared" si="10"/>
        <v>171.7779717524846</v>
      </c>
      <c r="CA50" s="300">
        <f t="shared" si="11"/>
        <v>101.17935936583335</v>
      </c>
      <c r="CB50" s="396">
        <f t="shared" si="15"/>
        <v>-0.41098757696578814</v>
      </c>
      <c r="CC50" s="301">
        <f t="shared" si="19"/>
        <v>-1.2861055378375612</v>
      </c>
      <c r="CD50" s="294">
        <f t="shared" si="12"/>
        <v>-6.944567014325281E-3</v>
      </c>
      <c r="CE50" s="141">
        <f t="shared" si="20"/>
        <v>103.22666666666669</v>
      </c>
      <c r="CF50" s="141">
        <f t="shared" si="21"/>
        <v>96.305833333333297</v>
      </c>
      <c r="CG50" s="6">
        <f t="shared" si="13"/>
        <v>-6.7045014208215514E-2</v>
      </c>
    </row>
    <row r="51" spans="1:85" ht="15.75">
      <c r="A51">
        <v>3020101</v>
      </c>
      <c r="B51" s="232">
        <v>26</v>
      </c>
      <c r="C51" s="246">
        <v>3020101</v>
      </c>
      <c r="D51" s="204" t="s">
        <v>241</v>
      </c>
      <c r="E51" s="231">
        <v>111.61</v>
      </c>
      <c r="F51" s="141">
        <v>111.61000000000001</v>
      </c>
      <c r="G51" s="141">
        <v>111.61000000000003</v>
      </c>
      <c r="H51" s="141">
        <v>111.61000000000001</v>
      </c>
      <c r="I51">
        <v>111.03</v>
      </c>
      <c r="J51">
        <v>111.03</v>
      </c>
      <c r="K51">
        <v>111.03</v>
      </c>
      <c r="L51">
        <v>111.03</v>
      </c>
      <c r="M51">
        <v>112.19</v>
      </c>
      <c r="N51" s="175">
        <v>112.19</v>
      </c>
      <c r="O51">
        <v>112.19</v>
      </c>
      <c r="P51" s="204">
        <v>112.19</v>
      </c>
      <c r="Q51" s="203">
        <v>112.2</v>
      </c>
      <c r="R51">
        <v>112.2</v>
      </c>
      <c r="S51">
        <v>112.2</v>
      </c>
      <c r="T51">
        <v>112.2</v>
      </c>
      <c r="U51">
        <v>111.34</v>
      </c>
      <c r="V51">
        <v>110.78</v>
      </c>
      <c r="W51" s="175">
        <v>127.95</v>
      </c>
      <c r="X51">
        <v>110.61</v>
      </c>
      <c r="Y51" s="175">
        <v>110.84</v>
      </c>
      <c r="Z51">
        <v>111.73</v>
      </c>
      <c r="AA51">
        <v>111.52</v>
      </c>
      <c r="AB51" s="204">
        <v>111.28</v>
      </c>
      <c r="AC51" s="203">
        <v>110.3</v>
      </c>
      <c r="AD51">
        <v>112.34</v>
      </c>
      <c r="AE51">
        <v>112.22</v>
      </c>
      <c r="AF51">
        <v>111.7</v>
      </c>
      <c r="AG51">
        <v>112.57</v>
      </c>
      <c r="AH51">
        <v>112.57</v>
      </c>
      <c r="AI51">
        <v>112.5</v>
      </c>
      <c r="AJ51">
        <v>113.57</v>
      </c>
      <c r="AK51">
        <v>113.34</v>
      </c>
      <c r="AL51">
        <v>113.19</v>
      </c>
      <c r="AM51">
        <v>112.63</v>
      </c>
      <c r="AN51" s="204">
        <v>112.13</v>
      </c>
      <c r="AO51">
        <v>115.25</v>
      </c>
      <c r="AP51">
        <v>115.25</v>
      </c>
      <c r="AQ51">
        <v>118.49</v>
      </c>
      <c r="AR51">
        <v>116.1</v>
      </c>
      <c r="AS51">
        <v>116.56</v>
      </c>
      <c r="AT51">
        <v>117.84</v>
      </c>
      <c r="AU51">
        <v>118.39</v>
      </c>
      <c r="AV51">
        <v>119.14</v>
      </c>
      <c r="AW51">
        <v>119.13</v>
      </c>
      <c r="AX51">
        <v>117.1</v>
      </c>
      <c r="AY51">
        <v>117.1</v>
      </c>
      <c r="AZ51">
        <v>116.59</v>
      </c>
      <c r="BA51">
        <v>118.03</v>
      </c>
      <c r="BB51">
        <v>118.42</v>
      </c>
      <c r="BC51" s="293">
        <v>118.733525276184</v>
      </c>
      <c r="BD51" s="293">
        <v>122.7</v>
      </c>
      <c r="BE51" s="293">
        <v>119.0807104</v>
      </c>
      <c r="BF51" s="293">
        <v>119.3121433</v>
      </c>
      <c r="BG51" s="293">
        <v>123.3309984</v>
      </c>
      <c r="BH51" s="293">
        <v>123.222363</v>
      </c>
      <c r="BI51" s="293">
        <v>126.58530469999999</v>
      </c>
      <c r="BJ51" s="293">
        <v>124.07220599999999</v>
      </c>
      <c r="BK51" s="397">
        <v>123.79100320000001</v>
      </c>
      <c r="BL51" s="397">
        <v>126.6154289</v>
      </c>
      <c r="BM51" s="397">
        <v>128.09057240000001</v>
      </c>
      <c r="BN51" s="397">
        <v>128.03381680000001</v>
      </c>
      <c r="BO51" s="397">
        <v>127.954793</v>
      </c>
      <c r="BP51" s="397">
        <v>132.1203232</v>
      </c>
      <c r="BQ51" s="397"/>
      <c r="BR51" s="226">
        <f t="shared" si="16"/>
        <v>111.61000000000001</v>
      </c>
      <c r="BS51" s="227">
        <f t="shared" si="17"/>
        <v>112.90416666666665</v>
      </c>
      <c r="BT51" s="193">
        <f t="shared" si="14"/>
        <v>1.1595436490158928E-2</v>
      </c>
      <c r="BU51" s="258">
        <f t="shared" si="18"/>
        <v>0.22934683567393638</v>
      </c>
      <c r="BV51" s="185">
        <f t="shared" si="6"/>
        <v>0.14208021935288501</v>
      </c>
      <c r="BW51" s="295">
        <f t="shared" si="7"/>
        <v>3.2554702347101561E-2</v>
      </c>
      <c r="BX51" s="184">
        <f t="shared" si="8"/>
        <v>-1.2281475650238969E-2</v>
      </c>
      <c r="BY51" s="303">
        <f t="shared" si="9"/>
        <v>-1.9954812272022598E-4</v>
      </c>
      <c r="BZ51" s="300">
        <f t="shared" si="10"/>
        <v>118.31112710634869</v>
      </c>
      <c r="CA51" s="300">
        <f t="shared" si="11"/>
        <v>125.18413860833336</v>
      </c>
      <c r="CB51" s="396">
        <f t="shared" si="15"/>
        <v>5.8092688913415458E-2</v>
      </c>
      <c r="CC51" s="301">
        <f t="shared" si="19"/>
        <v>1.0960854494545835</v>
      </c>
      <c r="CD51" s="294">
        <f t="shared" si="12"/>
        <v>5.9185180634262983E-3</v>
      </c>
      <c r="CE51" s="141">
        <f t="shared" si="20"/>
        <v>113.22166666666668</v>
      </c>
      <c r="CF51" s="141">
        <f t="shared" si="21"/>
        <v>111.68166666666667</v>
      </c>
      <c r="CG51" s="6">
        <f t="shared" si="13"/>
        <v>-1.3601636906952486E-2</v>
      </c>
    </row>
    <row r="52" spans="1:85" ht="15.75">
      <c r="A52">
        <v>3020102</v>
      </c>
      <c r="B52" s="232">
        <v>19.75</v>
      </c>
      <c r="C52" s="246">
        <v>3020102</v>
      </c>
      <c r="D52" s="204" t="s">
        <v>242</v>
      </c>
      <c r="E52" s="231">
        <v>130.46249999999998</v>
      </c>
      <c r="F52" s="141">
        <v>130.46250000000001</v>
      </c>
      <c r="G52" s="141">
        <v>130.46250000000001</v>
      </c>
      <c r="H52" s="141">
        <v>130.46250000000001</v>
      </c>
      <c r="I52">
        <v>130.08000000000001</v>
      </c>
      <c r="J52">
        <v>130.08000000000001</v>
      </c>
      <c r="K52">
        <v>130.59</v>
      </c>
      <c r="L52">
        <v>130.59</v>
      </c>
      <c r="M52">
        <v>130.59</v>
      </c>
      <c r="N52" s="178">
        <v>130.59</v>
      </c>
      <c r="O52">
        <v>130.59</v>
      </c>
      <c r="P52" s="204">
        <v>130.59</v>
      </c>
      <c r="Q52" s="203">
        <v>130.27000000000001</v>
      </c>
      <c r="R52">
        <v>130.27000000000001</v>
      </c>
      <c r="S52">
        <v>130.27000000000001</v>
      </c>
      <c r="T52">
        <v>130.47</v>
      </c>
      <c r="U52">
        <v>134.4</v>
      </c>
      <c r="V52">
        <v>133.81</v>
      </c>
      <c r="W52" s="178">
        <v>92.88</v>
      </c>
      <c r="X52">
        <v>134.15</v>
      </c>
      <c r="Y52" s="178">
        <v>134.19</v>
      </c>
      <c r="Z52">
        <v>134.02000000000001</v>
      </c>
      <c r="AA52">
        <v>134.13999999999999</v>
      </c>
      <c r="AB52" s="204">
        <v>134.13999999999999</v>
      </c>
      <c r="AC52" s="203">
        <v>134.88999999999999</v>
      </c>
      <c r="AD52">
        <v>134.88999999999999</v>
      </c>
      <c r="AE52">
        <v>134.88999999999999</v>
      </c>
      <c r="AF52">
        <v>136.53</v>
      </c>
      <c r="AG52">
        <v>136.53</v>
      </c>
      <c r="AH52">
        <v>136.53</v>
      </c>
      <c r="AI52">
        <v>134.88999999999999</v>
      </c>
      <c r="AJ52">
        <v>134.88999999999999</v>
      </c>
      <c r="AK52">
        <v>134.47999999999999</v>
      </c>
      <c r="AL52">
        <v>134.47999999999999</v>
      </c>
      <c r="AM52">
        <v>134.47999999999999</v>
      </c>
      <c r="AN52" s="204">
        <v>134.47999999999999</v>
      </c>
      <c r="AO52">
        <v>137.32</v>
      </c>
      <c r="AP52">
        <v>137.32</v>
      </c>
      <c r="AQ52">
        <v>133.81</v>
      </c>
      <c r="AR52">
        <v>135.22</v>
      </c>
      <c r="AS52">
        <v>134.4</v>
      </c>
      <c r="AT52">
        <v>133.58000000000001</v>
      </c>
      <c r="AU52">
        <v>133.58000000000001</v>
      </c>
      <c r="AV52">
        <v>134.01</v>
      </c>
      <c r="AW52">
        <v>133.81</v>
      </c>
      <c r="AX52">
        <v>133.07</v>
      </c>
      <c r="AY52">
        <v>133.07</v>
      </c>
      <c r="AZ52">
        <v>133.07</v>
      </c>
      <c r="BA52">
        <v>129.26</v>
      </c>
      <c r="BB52">
        <v>129.30000000000001</v>
      </c>
      <c r="BC52" s="293">
        <v>129.31922674179</v>
      </c>
      <c r="BD52" s="293">
        <v>126.34</v>
      </c>
      <c r="BE52" s="293">
        <v>129.52576880000001</v>
      </c>
      <c r="BF52" s="293">
        <v>129.5265675</v>
      </c>
      <c r="BG52" s="293">
        <v>129.9042225</v>
      </c>
      <c r="BH52" s="293">
        <v>128.28752990000001</v>
      </c>
      <c r="BI52" s="293">
        <v>137.98536060000001</v>
      </c>
      <c r="BJ52" s="293">
        <v>132.7355862</v>
      </c>
      <c r="BK52" s="397">
        <v>132.73600339999999</v>
      </c>
      <c r="BL52" s="397">
        <v>133.0515862</v>
      </c>
      <c r="BM52" s="397">
        <v>131.39017820000001</v>
      </c>
      <c r="BN52" s="397">
        <v>130.7734251</v>
      </c>
      <c r="BO52" s="397">
        <v>129.78289129999999</v>
      </c>
      <c r="BP52" s="397">
        <v>128.69970799999999</v>
      </c>
      <c r="BQ52" s="397"/>
      <c r="BR52" s="226">
        <f t="shared" si="16"/>
        <v>130.46249999999998</v>
      </c>
      <c r="BS52" s="227">
        <f t="shared" si="17"/>
        <v>129.41749999999999</v>
      </c>
      <c r="BT52" s="193">
        <f t="shared" si="14"/>
        <v>-8.0099645491998883E-3</v>
      </c>
      <c r="BU52" s="258">
        <f t="shared" si="18"/>
        <v>-0.14067359467330207</v>
      </c>
      <c r="BV52" s="185">
        <f t="shared" si="6"/>
        <v>-8.7147202749102357E-2</v>
      </c>
      <c r="BW52" s="295">
        <f t="shared" si="7"/>
        <v>-8.3461178060532104E-3</v>
      </c>
      <c r="BX52" s="184">
        <f t="shared" si="8"/>
        <v>-0.11693800851153886</v>
      </c>
      <c r="BY52" s="303">
        <f t="shared" si="9"/>
        <v>-1.899996444862499E-3</v>
      </c>
      <c r="BZ52" s="300">
        <f t="shared" si="10"/>
        <v>131.90076889514916</v>
      </c>
      <c r="CA52" s="300">
        <f t="shared" si="11"/>
        <v>131.19990230833335</v>
      </c>
      <c r="CB52" s="396">
        <f t="shared" si="15"/>
        <v>-5.3135898500556999E-3</v>
      </c>
      <c r="CC52" s="301">
        <f t="shared" si="19"/>
        <v>-8.4903667353982443E-2</v>
      </c>
      <c r="CD52" s="294">
        <f t="shared" si="12"/>
        <v>-4.5845320648652959E-4</v>
      </c>
      <c r="CE52" s="141">
        <f t="shared" si="20"/>
        <v>127.94333333333334</v>
      </c>
      <c r="CF52" s="141">
        <f t="shared" si="21"/>
        <v>134.98249999999999</v>
      </c>
      <c r="CG52" s="6">
        <f t="shared" si="13"/>
        <v>5.5017846442435347E-2</v>
      </c>
    </row>
    <row r="53" spans="1:85" ht="15.75">
      <c r="A53">
        <v>3020103</v>
      </c>
      <c r="B53" s="232">
        <v>12.86</v>
      </c>
      <c r="C53" s="246">
        <v>3020103</v>
      </c>
      <c r="D53" s="204" t="s">
        <v>243</v>
      </c>
      <c r="E53" s="231">
        <v>150.71</v>
      </c>
      <c r="F53" s="141">
        <v>150.71</v>
      </c>
      <c r="G53" s="141">
        <v>150.71</v>
      </c>
      <c r="H53" s="141">
        <v>150.71</v>
      </c>
      <c r="I53">
        <v>150.71</v>
      </c>
      <c r="J53">
        <v>150.71</v>
      </c>
      <c r="K53">
        <v>150.71</v>
      </c>
      <c r="L53">
        <v>150.71</v>
      </c>
      <c r="M53">
        <v>150.71</v>
      </c>
      <c r="N53" s="175">
        <v>150.71</v>
      </c>
      <c r="O53">
        <v>150.71</v>
      </c>
      <c r="P53" s="204">
        <v>150.71</v>
      </c>
      <c r="Q53" s="203">
        <v>153.62</v>
      </c>
      <c r="R53">
        <v>153.62</v>
      </c>
      <c r="S53">
        <v>153.62</v>
      </c>
      <c r="T53">
        <v>155.08000000000001</v>
      </c>
      <c r="U53">
        <v>156.06</v>
      </c>
      <c r="V53">
        <v>160.5</v>
      </c>
      <c r="W53" s="175">
        <v>157.19999999999999</v>
      </c>
      <c r="X53">
        <v>160.5</v>
      </c>
      <c r="Y53" s="175">
        <v>161.1</v>
      </c>
      <c r="Z53">
        <v>161.1</v>
      </c>
      <c r="AA53">
        <v>161.1</v>
      </c>
      <c r="AB53" s="204">
        <v>160.07</v>
      </c>
      <c r="AC53" s="203">
        <v>156.61000000000001</v>
      </c>
      <c r="AD53">
        <v>156.61000000000001</v>
      </c>
      <c r="AE53">
        <v>156.61000000000001</v>
      </c>
      <c r="AF53">
        <v>156.61000000000001</v>
      </c>
      <c r="AG53">
        <v>157.68</v>
      </c>
      <c r="AH53">
        <v>157.68</v>
      </c>
      <c r="AI53">
        <v>159.81</v>
      </c>
      <c r="AJ53">
        <v>159.81</v>
      </c>
      <c r="AK53">
        <v>158.41999999999999</v>
      </c>
      <c r="AL53">
        <v>158.41999999999999</v>
      </c>
      <c r="AM53">
        <v>157.36000000000001</v>
      </c>
      <c r="AN53" s="204">
        <v>155.22999999999999</v>
      </c>
      <c r="AO53">
        <v>154.54</v>
      </c>
      <c r="AP53">
        <v>154.54</v>
      </c>
      <c r="AQ53">
        <v>151.30000000000001</v>
      </c>
      <c r="AR53">
        <v>165.07</v>
      </c>
      <c r="AS53">
        <v>162.94999999999999</v>
      </c>
      <c r="AT53">
        <v>160.82</v>
      </c>
      <c r="AU53">
        <v>160.82</v>
      </c>
      <c r="AV53">
        <v>160.82</v>
      </c>
      <c r="AW53">
        <v>160.82</v>
      </c>
      <c r="AX53">
        <v>160.82</v>
      </c>
      <c r="AY53">
        <v>160.82</v>
      </c>
      <c r="AZ53">
        <v>167.2</v>
      </c>
      <c r="BA53">
        <v>171.4</v>
      </c>
      <c r="BB53">
        <v>171.4</v>
      </c>
      <c r="BC53" s="293">
        <v>171.398031711578</v>
      </c>
      <c r="BD53" s="293">
        <v>170.45</v>
      </c>
      <c r="BE53" s="293">
        <v>171.9483018</v>
      </c>
      <c r="BF53" s="293">
        <v>174.0760684</v>
      </c>
      <c r="BG53" s="293">
        <v>178.5812378</v>
      </c>
      <c r="BH53" s="293">
        <v>175.06471869999999</v>
      </c>
      <c r="BI53" s="293">
        <v>182.54250289999999</v>
      </c>
      <c r="BJ53" s="293">
        <v>190.55063720000001</v>
      </c>
      <c r="BK53" s="397">
        <v>189.4850016</v>
      </c>
      <c r="BL53" s="397">
        <v>194.01519300000001</v>
      </c>
      <c r="BM53" s="397">
        <v>189.63072299999999</v>
      </c>
      <c r="BN53" s="397">
        <v>189.63072299999999</v>
      </c>
      <c r="BO53" s="397">
        <v>187.5452042</v>
      </c>
      <c r="BP53" s="397">
        <v>183.84727240000001</v>
      </c>
      <c r="BQ53" s="397"/>
      <c r="BR53" s="226">
        <f t="shared" si="16"/>
        <v>150.71</v>
      </c>
      <c r="BS53" s="227">
        <f t="shared" si="17"/>
        <v>157.79749999999999</v>
      </c>
      <c r="BT53" s="193">
        <f t="shared" si="14"/>
        <v>4.7027403622851738E-2</v>
      </c>
      <c r="BU53" s="258">
        <f t="shared" si="18"/>
        <v>0.62124547052979939</v>
      </c>
      <c r="BV53" s="185">
        <f t="shared" si="6"/>
        <v>0.3848611752827904</v>
      </c>
      <c r="BW53" s="295">
        <f t="shared" si="7"/>
        <v>-1.9717549247788235E-2</v>
      </c>
      <c r="BX53" s="184">
        <f t="shared" si="8"/>
        <v>-0.16031507835594155</v>
      </c>
      <c r="BY53" s="303">
        <f t="shared" si="9"/>
        <v>-2.6047825066568124E-3</v>
      </c>
      <c r="BZ53" s="300">
        <f t="shared" si="10"/>
        <v>164.97650264263152</v>
      </c>
      <c r="CA53" s="300">
        <f t="shared" si="11"/>
        <v>183.90979866666666</v>
      </c>
      <c r="CB53" s="396">
        <f t="shared" si="15"/>
        <v>0.11476359191010399</v>
      </c>
      <c r="CC53" s="301">
        <f t="shared" si="19"/>
        <v>1.4934517208332776</v>
      </c>
      <c r="CD53" s="294">
        <f t="shared" si="12"/>
        <v>8.0641714484989968E-3</v>
      </c>
      <c r="CE53" s="141">
        <f t="shared" si="20"/>
        <v>153.60416666666666</v>
      </c>
      <c r="CF53" s="141">
        <f t="shared" si="21"/>
        <v>158.79000000000005</v>
      </c>
      <c r="CG53" s="6">
        <f t="shared" si="13"/>
        <v>3.3761019937610603E-2</v>
      </c>
    </row>
    <row r="54" spans="1:85" ht="15.75">
      <c r="A54">
        <v>3020201</v>
      </c>
      <c r="B54" s="232">
        <v>20</v>
      </c>
      <c r="C54" s="246">
        <v>3020201</v>
      </c>
      <c r="D54" s="204" t="s">
        <v>125</v>
      </c>
      <c r="E54" s="231">
        <v>101.01</v>
      </c>
      <c r="F54" s="141">
        <v>101.01</v>
      </c>
      <c r="G54" s="141">
        <v>101.01</v>
      </c>
      <c r="H54" s="141">
        <v>101.01</v>
      </c>
      <c r="I54">
        <v>100.26</v>
      </c>
      <c r="J54">
        <v>100.26</v>
      </c>
      <c r="K54">
        <v>101.26</v>
      </c>
      <c r="L54">
        <v>101.26</v>
      </c>
      <c r="M54">
        <v>101.26</v>
      </c>
      <c r="N54" s="178">
        <v>101.26</v>
      </c>
      <c r="O54">
        <v>101.26</v>
      </c>
      <c r="P54" s="204">
        <v>101.26</v>
      </c>
      <c r="Q54" s="203">
        <v>101.26</v>
      </c>
      <c r="R54">
        <v>101.26</v>
      </c>
      <c r="S54">
        <v>101.26</v>
      </c>
      <c r="T54">
        <v>101.26</v>
      </c>
      <c r="U54">
        <v>101.26</v>
      </c>
      <c r="V54">
        <v>101.26</v>
      </c>
      <c r="W54" s="178">
        <v>133.85</v>
      </c>
      <c r="X54">
        <v>101.26</v>
      </c>
      <c r="Y54" s="178">
        <v>101.26</v>
      </c>
      <c r="Z54">
        <v>101.26</v>
      </c>
      <c r="AA54">
        <v>101.26</v>
      </c>
      <c r="AB54" s="204">
        <v>101.26</v>
      </c>
      <c r="AC54" s="203">
        <v>101.26</v>
      </c>
      <c r="AD54">
        <v>101.26</v>
      </c>
      <c r="AE54">
        <v>101.26</v>
      </c>
      <c r="AF54">
        <v>101.26</v>
      </c>
      <c r="AG54">
        <v>101.26</v>
      </c>
      <c r="AH54">
        <v>101.26</v>
      </c>
      <c r="AI54">
        <v>101.26</v>
      </c>
      <c r="AJ54">
        <v>101.26</v>
      </c>
      <c r="AK54">
        <v>101.26</v>
      </c>
      <c r="AL54">
        <v>101.26</v>
      </c>
      <c r="AM54">
        <v>101.26</v>
      </c>
      <c r="AN54" s="204">
        <v>101.26</v>
      </c>
      <c r="AO54">
        <v>100.32</v>
      </c>
      <c r="AP54">
        <v>100.32</v>
      </c>
      <c r="AQ54">
        <v>103.05</v>
      </c>
      <c r="AR54">
        <v>101.32</v>
      </c>
      <c r="AS54">
        <v>102.32</v>
      </c>
      <c r="AT54">
        <v>101.32</v>
      </c>
      <c r="AU54">
        <v>101.32</v>
      </c>
      <c r="AV54">
        <v>101.32</v>
      </c>
      <c r="AW54">
        <v>100.82</v>
      </c>
      <c r="AX54">
        <v>100.32</v>
      </c>
      <c r="AY54">
        <v>100.32</v>
      </c>
      <c r="AZ54">
        <v>100.32</v>
      </c>
      <c r="BA54">
        <v>100.32</v>
      </c>
      <c r="BB54">
        <v>100.32</v>
      </c>
      <c r="BC54" s="293">
        <v>100.321078300476</v>
      </c>
      <c r="BD54" s="293">
        <v>102.29</v>
      </c>
      <c r="BE54" s="293">
        <v>101.49136780000001</v>
      </c>
      <c r="BF54" s="293">
        <v>101.49136780000001</v>
      </c>
      <c r="BG54" s="293">
        <v>101.49136780000001</v>
      </c>
      <c r="BH54" s="293">
        <v>101.49136780000001</v>
      </c>
      <c r="BI54" s="293">
        <v>95.916068550000006</v>
      </c>
      <c r="BJ54" s="293">
        <v>102.6616693</v>
      </c>
      <c r="BK54" s="397">
        <v>105.1100016</v>
      </c>
      <c r="BL54" s="397">
        <v>101.2573123</v>
      </c>
      <c r="BM54" s="397">
        <v>101.2573123</v>
      </c>
      <c r="BN54" s="397">
        <v>101.2573123</v>
      </c>
      <c r="BO54" s="397">
        <v>101.2573123</v>
      </c>
      <c r="BP54" s="397">
        <v>102.0709276</v>
      </c>
      <c r="BQ54" s="397"/>
      <c r="BR54" s="226">
        <f t="shared" si="16"/>
        <v>101.01</v>
      </c>
      <c r="BS54" s="227">
        <f t="shared" si="17"/>
        <v>103.97583333333334</v>
      </c>
      <c r="BT54" s="193">
        <f t="shared" si="14"/>
        <v>2.9361779361779305E-2</v>
      </c>
      <c r="BU54" s="258">
        <f t="shared" si="18"/>
        <v>0.40430203980561524</v>
      </c>
      <c r="BV54" s="185">
        <f t="shared" si="6"/>
        <v>0.2504648574356968</v>
      </c>
      <c r="BW54" s="295">
        <f t="shared" si="7"/>
        <v>8.0351263678564155E-3</v>
      </c>
      <c r="BX54" s="184">
        <f t="shared" si="8"/>
        <v>0</v>
      </c>
      <c r="BY54" s="303">
        <f t="shared" si="9"/>
        <v>0</v>
      </c>
      <c r="BZ54" s="300">
        <f t="shared" si="10"/>
        <v>100.94258985837298</v>
      </c>
      <c r="CA54" s="300">
        <f t="shared" si="11"/>
        <v>101.39611562083333</v>
      </c>
      <c r="CB54" s="396">
        <f t="shared" si="15"/>
        <v>4.4929079301081476E-3</v>
      </c>
      <c r="CC54" s="301">
        <f t="shared" si="19"/>
        <v>5.5636006814148257E-2</v>
      </c>
      <c r="CD54" s="294">
        <f t="shared" si="12"/>
        <v>3.0041700806291831E-4</v>
      </c>
      <c r="CE54" s="141">
        <f t="shared" si="20"/>
        <v>103.97583333333334</v>
      </c>
      <c r="CF54" s="141">
        <f t="shared" si="21"/>
        <v>101.26</v>
      </c>
      <c r="CG54" s="6">
        <f t="shared" si="13"/>
        <v>-2.6119851568072727E-2</v>
      </c>
    </row>
    <row r="55" spans="1:85" ht="15.75">
      <c r="A55">
        <v>4010101</v>
      </c>
      <c r="B55" s="232">
        <v>81.349999999999994</v>
      </c>
      <c r="C55" s="247">
        <v>4010101</v>
      </c>
      <c r="D55" s="204" t="s">
        <v>126</v>
      </c>
      <c r="E55" s="231">
        <v>180.67749999999995</v>
      </c>
      <c r="F55" s="141">
        <v>180.67749999999995</v>
      </c>
      <c r="G55" s="141">
        <v>180.67749999999998</v>
      </c>
      <c r="H55" s="141">
        <v>180.67750000000001</v>
      </c>
      <c r="I55">
        <v>181.19</v>
      </c>
      <c r="J55">
        <v>181.39</v>
      </c>
      <c r="K55">
        <v>180.59</v>
      </c>
      <c r="L55">
        <v>180.59</v>
      </c>
      <c r="M55">
        <v>180.59</v>
      </c>
      <c r="N55" s="175">
        <v>180.59</v>
      </c>
      <c r="O55">
        <v>180.59</v>
      </c>
      <c r="P55" s="204">
        <v>179.89</v>
      </c>
      <c r="Q55" s="203">
        <v>178.46</v>
      </c>
      <c r="R55">
        <v>178.46</v>
      </c>
      <c r="S55">
        <v>178.46</v>
      </c>
      <c r="T55">
        <v>178.34</v>
      </c>
      <c r="U55">
        <v>179.23</v>
      </c>
      <c r="V55">
        <v>179.84</v>
      </c>
      <c r="W55" s="175">
        <v>171.11</v>
      </c>
      <c r="X55">
        <v>179.84</v>
      </c>
      <c r="Y55" s="175">
        <v>176.76</v>
      </c>
      <c r="Z55">
        <v>177.13</v>
      </c>
      <c r="AA55">
        <v>177.54</v>
      </c>
      <c r="AB55" s="204">
        <v>177.54</v>
      </c>
      <c r="AC55" s="203">
        <v>177.54</v>
      </c>
      <c r="AD55">
        <v>177.66</v>
      </c>
      <c r="AE55">
        <v>177.85</v>
      </c>
      <c r="AF55">
        <v>178.68</v>
      </c>
      <c r="AG55">
        <v>178.68</v>
      </c>
      <c r="AH55">
        <v>179.03</v>
      </c>
      <c r="AI55">
        <v>179.03</v>
      </c>
      <c r="AJ55">
        <v>179.03</v>
      </c>
      <c r="AK55">
        <v>179.03</v>
      </c>
      <c r="AL55">
        <v>179.61</v>
      </c>
      <c r="AM55">
        <v>180.93</v>
      </c>
      <c r="AN55" s="204">
        <v>180.93</v>
      </c>
      <c r="AO55">
        <v>182.64</v>
      </c>
      <c r="AP55">
        <v>182.97</v>
      </c>
      <c r="AQ55">
        <v>180.89</v>
      </c>
      <c r="AR55">
        <v>181.78</v>
      </c>
      <c r="AS55">
        <v>181.49</v>
      </c>
      <c r="AT55">
        <v>181.49</v>
      </c>
      <c r="AU55">
        <v>180.45</v>
      </c>
      <c r="AV55">
        <v>179.83</v>
      </c>
      <c r="AW55">
        <v>179.83</v>
      </c>
      <c r="AX55">
        <v>180.05</v>
      </c>
      <c r="AY55">
        <v>180.39</v>
      </c>
      <c r="AZ55">
        <v>180.39</v>
      </c>
      <c r="BA55">
        <v>178.78</v>
      </c>
      <c r="BB55">
        <v>178.79</v>
      </c>
      <c r="BC55" s="293">
        <v>178.78438234329201</v>
      </c>
      <c r="BD55" s="293">
        <v>175.84</v>
      </c>
      <c r="BE55" s="293">
        <v>178.78372669999999</v>
      </c>
      <c r="BF55" s="293">
        <v>178.78372669999999</v>
      </c>
      <c r="BG55" s="293">
        <v>171.6861844</v>
      </c>
      <c r="BH55" s="293">
        <v>171.68552879999999</v>
      </c>
      <c r="BI55" s="293">
        <v>174.1286159</v>
      </c>
      <c r="BJ55" s="293">
        <v>161.68036459999999</v>
      </c>
      <c r="BK55" s="397">
        <v>161.0120058</v>
      </c>
      <c r="BL55" s="397">
        <v>160.3305459</v>
      </c>
      <c r="BM55" s="397">
        <v>161.3592505</v>
      </c>
      <c r="BN55" s="397">
        <v>161.75242660000001</v>
      </c>
      <c r="BO55" s="397">
        <v>159.7270608</v>
      </c>
      <c r="BP55" s="397">
        <v>159.67948440000001</v>
      </c>
      <c r="BQ55" s="397"/>
      <c r="BR55" s="226">
        <f t="shared" si="16"/>
        <v>180.67749999999998</v>
      </c>
      <c r="BS55" s="227">
        <f t="shared" si="17"/>
        <v>177.72583333333333</v>
      </c>
      <c r="BT55" s="193">
        <f t="shared" si="14"/>
        <v>-1.6336658779685598E-2</v>
      </c>
      <c r="BU55" s="258">
        <f t="shared" si="18"/>
        <v>-1.6366433979075163</v>
      </c>
      <c r="BV55" s="185">
        <f t="shared" si="6"/>
        <v>-1.0138995477912185</v>
      </c>
      <c r="BW55" s="295">
        <f t="shared" si="7"/>
        <v>-2.9786061148129317E-4</v>
      </c>
      <c r="BX55" s="184">
        <f t="shared" si="8"/>
        <v>-0.98487320833514214</v>
      </c>
      <c r="BY55" s="303">
        <f t="shared" si="9"/>
        <v>-1.6002116149365132E-2</v>
      </c>
      <c r="BZ55" s="300">
        <f t="shared" si="10"/>
        <v>179.67619852860767</v>
      </c>
      <c r="CA55" s="300">
        <f t="shared" si="11"/>
        <v>166.71741009166666</v>
      </c>
      <c r="CB55" s="297">
        <f t="shared" si="15"/>
        <v>-7.2123010966740453E-2</v>
      </c>
      <c r="CC55" s="301">
        <f t="shared" si="19"/>
        <v>-6.4661526172940187</v>
      </c>
      <c r="CD55" s="294">
        <f t="shared" si="12"/>
        <v>-3.49151985234082E-2</v>
      </c>
      <c r="CE55" s="141">
        <f t="shared" si="20"/>
        <v>178.84583333333333</v>
      </c>
      <c r="CF55" s="141">
        <f t="shared" si="21"/>
        <v>178.10666666666668</v>
      </c>
      <c r="CG55" s="6">
        <f t="shared" si="13"/>
        <v>-4.1329823171725177E-3</v>
      </c>
    </row>
    <row r="56" spans="1:85" ht="15.75">
      <c r="A56">
        <v>4020101</v>
      </c>
      <c r="B56" s="232">
        <v>29.62</v>
      </c>
      <c r="C56" s="247">
        <v>4020101</v>
      </c>
      <c r="D56" s="204" t="s">
        <v>128</v>
      </c>
      <c r="E56" s="231">
        <v>103.22375000000001</v>
      </c>
      <c r="F56" s="141">
        <v>103.22375000000002</v>
      </c>
      <c r="G56" s="141">
        <v>103.22375000000001</v>
      </c>
      <c r="H56" s="141">
        <v>103.22375000000001</v>
      </c>
      <c r="I56">
        <v>102.57</v>
      </c>
      <c r="J56">
        <v>102.55</v>
      </c>
      <c r="K56">
        <v>103.34</v>
      </c>
      <c r="L56">
        <v>103.22</v>
      </c>
      <c r="M56">
        <v>103.22</v>
      </c>
      <c r="N56" s="178">
        <v>103.39</v>
      </c>
      <c r="O56">
        <v>103.71</v>
      </c>
      <c r="P56" s="204">
        <v>103.79</v>
      </c>
      <c r="Q56" s="203">
        <v>106.71</v>
      </c>
      <c r="R56">
        <v>106.71</v>
      </c>
      <c r="S56">
        <v>106.71</v>
      </c>
      <c r="T56">
        <v>106.06</v>
      </c>
      <c r="U56">
        <v>106.98</v>
      </c>
      <c r="V56">
        <v>111.84</v>
      </c>
      <c r="W56" s="178">
        <v>111.46</v>
      </c>
      <c r="X56">
        <v>113.74</v>
      </c>
      <c r="Y56" s="178">
        <v>116.14</v>
      </c>
      <c r="Z56">
        <v>116.67</v>
      </c>
      <c r="AA56">
        <v>117.8</v>
      </c>
      <c r="AB56" s="204">
        <v>119.6</v>
      </c>
      <c r="AC56" s="203">
        <v>119.37</v>
      </c>
      <c r="AD56">
        <v>119.65</v>
      </c>
      <c r="AE56">
        <v>119.72</v>
      </c>
      <c r="AF56">
        <v>119.8</v>
      </c>
      <c r="AG56">
        <v>118.09</v>
      </c>
      <c r="AH56">
        <v>120.27</v>
      </c>
      <c r="AI56">
        <v>120.67</v>
      </c>
      <c r="AJ56">
        <v>120.67</v>
      </c>
      <c r="AK56">
        <v>120.62</v>
      </c>
      <c r="AL56">
        <v>121.52</v>
      </c>
      <c r="AM56">
        <v>121.35</v>
      </c>
      <c r="AN56" s="204">
        <v>121.51</v>
      </c>
      <c r="AO56">
        <v>119.49</v>
      </c>
      <c r="AP56">
        <v>118.79</v>
      </c>
      <c r="AQ56">
        <v>118.69</v>
      </c>
      <c r="AR56">
        <v>120.02</v>
      </c>
      <c r="AS56">
        <v>120.01</v>
      </c>
      <c r="AT56">
        <v>120.08</v>
      </c>
      <c r="AU56">
        <v>120.89</v>
      </c>
      <c r="AV56">
        <v>121.31</v>
      </c>
      <c r="AW56">
        <v>121.03</v>
      </c>
      <c r="AX56">
        <v>120.28</v>
      </c>
      <c r="AY56">
        <v>120.84</v>
      </c>
      <c r="AZ56">
        <v>120.34</v>
      </c>
      <c r="BA56">
        <v>118.76</v>
      </c>
      <c r="BB56">
        <v>119.09</v>
      </c>
      <c r="BC56" s="293">
        <v>119.148302078247</v>
      </c>
      <c r="BD56" s="293">
        <v>119.07</v>
      </c>
      <c r="BE56" s="293">
        <v>118.5527682</v>
      </c>
      <c r="BF56" s="293">
        <v>118.2640076</v>
      </c>
      <c r="BG56" s="293">
        <v>117.5735474</v>
      </c>
      <c r="BH56" s="293">
        <v>117.10861920000001</v>
      </c>
      <c r="BI56" s="293">
        <v>114.8028612</v>
      </c>
      <c r="BJ56" s="293">
        <v>117.03457830000001</v>
      </c>
      <c r="BK56" s="397">
        <v>116.9479966</v>
      </c>
      <c r="BL56" s="397">
        <v>116.83818100000001</v>
      </c>
      <c r="BM56" s="397">
        <v>117.25530620000001</v>
      </c>
      <c r="BN56" s="397">
        <v>117.3565388</v>
      </c>
      <c r="BO56" s="397">
        <v>116.75381659999999</v>
      </c>
      <c r="BP56" s="397">
        <v>115.87057110000001</v>
      </c>
      <c r="BQ56" s="397"/>
      <c r="BR56" s="226">
        <f t="shared" si="16"/>
        <v>103.22375000000001</v>
      </c>
      <c r="BS56" s="227">
        <f t="shared" si="17"/>
        <v>111.70166666666665</v>
      </c>
      <c r="BT56" s="193">
        <f t="shared" si="14"/>
        <v>8.2131453920891717E-2</v>
      </c>
      <c r="BU56" s="258">
        <f t="shared" si="18"/>
        <v>1.7116043927244542</v>
      </c>
      <c r="BV56" s="185">
        <f t="shared" si="6"/>
        <v>1.0603378365742511</v>
      </c>
      <c r="BW56" s="295">
        <f t="shared" si="7"/>
        <v>-7.5650246451984815E-3</v>
      </c>
      <c r="BX56" s="184">
        <f t="shared" si="8"/>
        <v>-0.10671403369126697</v>
      </c>
      <c r="BY56" s="303">
        <f t="shared" si="9"/>
        <v>-1.7338783789048126E-3</v>
      </c>
      <c r="BZ56" s="300">
        <f t="shared" si="10"/>
        <v>120.07069183985392</v>
      </c>
      <c r="CA56" s="300">
        <f t="shared" si="11"/>
        <v>117.02989934999999</v>
      </c>
      <c r="CB56" s="297">
        <f t="shared" si="15"/>
        <v>-2.5325018480859884E-2</v>
      </c>
      <c r="CC56" s="301">
        <f t="shared" si="19"/>
        <v>-0.55245363061103103</v>
      </c>
      <c r="CD56" s="294">
        <f t="shared" si="12"/>
        <v>-2.9830765417092672E-3</v>
      </c>
      <c r="CE56" s="141">
        <f t="shared" si="20"/>
        <v>106.14999999999999</v>
      </c>
      <c r="CF56" s="141">
        <f t="shared" si="21"/>
        <v>118.46</v>
      </c>
      <c r="CG56" s="6">
        <f t="shared" si="13"/>
        <v>0.11596796985398017</v>
      </c>
    </row>
    <row r="57" spans="1:85" ht="15.75">
      <c r="A57">
        <v>4020201</v>
      </c>
      <c r="B57" s="232">
        <v>30.87</v>
      </c>
      <c r="C57" s="247">
        <v>4020201</v>
      </c>
      <c r="D57" s="204" t="s">
        <v>130</v>
      </c>
      <c r="E57" s="231">
        <v>225.07749999999996</v>
      </c>
      <c r="F57" s="141">
        <v>225.07750000000001</v>
      </c>
      <c r="G57" s="141">
        <v>225.07749999999999</v>
      </c>
      <c r="H57" s="141">
        <v>225.07750000000001</v>
      </c>
      <c r="I57">
        <v>224.89</v>
      </c>
      <c r="J57">
        <v>224.89</v>
      </c>
      <c r="K57">
        <v>224.58</v>
      </c>
      <c r="L57">
        <v>224.58</v>
      </c>
      <c r="M57">
        <v>224.41</v>
      </c>
      <c r="N57" s="175">
        <v>224.75</v>
      </c>
      <c r="O57">
        <v>224.75</v>
      </c>
      <c r="P57" s="204">
        <v>227.77</v>
      </c>
      <c r="Q57" s="203">
        <v>230</v>
      </c>
      <c r="R57">
        <v>230</v>
      </c>
      <c r="S57">
        <v>230</v>
      </c>
      <c r="T57">
        <v>230.99</v>
      </c>
      <c r="U57">
        <v>236.83</v>
      </c>
      <c r="V57">
        <v>238.14</v>
      </c>
      <c r="W57" s="175">
        <v>222.96</v>
      </c>
      <c r="X57">
        <v>238.63</v>
      </c>
      <c r="Y57" s="175">
        <v>247.49</v>
      </c>
      <c r="Z57">
        <v>250.59</v>
      </c>
      <c r="AA57">
        <v>252.57</v>
      </c>
      <c r="AB57" s="204">
        <v>253.13</v>
      </c>
      <c r="AC57" s="203">
        <v>255.9</v>
      </c>
      <c r="AD57">
        <v>256.39</v>
      </c>
      <c r="AE57">
        <v>257.25</v>
      </c>
      <c r="AF57">
        <v>258.08</v>
      </c>
      <c r="AG57">
        <v>259.2</v>
      </c>
      <c r="AH57">
        <v>260.58</v>
      </c>
      <c r="AI57">
        <v>260.58</v>
      </c>
      <c r="AJ57">
        <v>260.58</v>
      </c>
      <c r="AK57">
        <v>260.49</v>
      </c>
      <c r="AL57">
        <v>259.55</v>
      </c>
      <c r="AM57">
        <v>260.56</v>
      </c>
      <c r="AN57" s="204">
        <v>260.83</v>
      </c>
      <c r="AO57">
        <v>264.79000000000002</v>
      </c>
      <c r="AP57">
        <v>264.79000000000002</v>
      </c>
      <c r="AQ57">
        <v>261.94</v>
      </c>
      <c r="AR57">
        <v>263.36</v>
      </c>
      <c r="AS57">
        <v>263.39999999999998</v>
      </c>
      <c r="AT57">
        <v>263.57</v>
      </c>
      <c r="AU57">
        <v>267.38</v>
      </c>
      <c r="AV57">
        <v>271.83999999999997</v>
      </c>
      <c r="AW57">
        <v>271.74</v>
      </c>
      <c r="AX57">
        <v>271.83999999999997</v>
      </c>
      <c r="AY57">
        <v>270.81</v>
      </c>
      <c r="AZ57">
        <v>278.32</v>
      </c>
      <c r="BA57">
        <v>284.60000000000002</v>
      </c>
      <c r="BB57">
        <v>284.72000000000003</v>
      </c>
      <c r="BC57" s="293">
        <v>285.14540195465003</v>
      </c>
      <c r="BD57" s="293">
        <v>287.51</v>
      </c>
      <c r="BE57" s="293">
        <v>290.82319740000003</v>
      </c>
      <c r="BF57" s="293">
        <v>290.77179430000001</v>
      </c>
      <c r="BG57" s="293">
        <v>284.85634329999999</v>
      </c>
      <c r="BH57" s="293">
        <v>287.9127264</v>
      </c>
      <c r="BI57" s="293">
        <v>274.56631659999999</v>
      </c>
      <c r="BJ57" s="293">
        <v>286.14985940000003</v>
      </c>
      <c r="BK57" s="397">
        <v>281.18500710000001</v>
      </c>
      <c r="BL57" s="397">
        <v>286.59236429999999</v>
      </c>
      <c r="BM57" s="397">
        <v>283.43923089999998</v>
      </c>
      <c r="BN57" s="397">
        <v>278.70471479999998</v>
      </c>
      <c r="BO57" s="397">
        <v>284.11159520000001</v>
      </c>
      <c r="BP57" s="397">
        <v>281.10699649999998</v>
      </c>
      <c r="BQ57" s="397"/>
      <c r="BR57" s="226">
        <f t="shared" si="16"/>
        <v>225.07749999999999</v>
      </c>
      <c r="BS57" s="227">
        <f t="shared" si="17"/>
        <v>238.44416666666669</v>
      </c>
      <c r="BT57" s="193">
        <f t="shared" si="14"/>
        <v>5.9386951901752472E-2</v>
      </c>
      <c r="BU57" s="258">
        <f t="shared" si="18"/>
        <v>2.8124767583526529</v>
      </c>
      <c r="BV57" s="185">
        <f t="shared" si="6"/>
        <v>1.7423275694099634</v>
      </c>
      <c r="BW57" s="295">
        <f t="shared" si="7"/>
        <v>-1.0575417373884233E-2</v>
      </c>
      <c r="BX57" s="184">
        <f t="shared" si="8"/>
        <v>0.99770623541927106</v>
      </c>
      <c r="BY57" s="303">
        <f t="shared" si="9"/>
        <v>1.6210625821686628E-2</v>
      </c>
      <c r="BZ57" s="300">
        <f t="shared" si="10"/>
        <v>275.07295016288754</v>
      </c>
      <c r="CA57" s="300">
        <f t="shared" si="11"/>
        <v>284.18501218333336</v>
      </c>
      <c r="CB57" s="297">
        <f t="shared" si="15"/>
        <v>3.3125983543820015E-2</v>
      </c>
      <c r="CC57" s="301">
        <f t="shared" si="19"/>
        <v>1.7253503266021131</v>
      </c>
      <c r="CD57" s="294">
        <f t="shared" si="12"/>
        <v>9.3163512742682249E-3</v>
      </c>
      <c r="CE57" s="141">
        <f t="shared" si="20"/>
        <v>228.76499999999999</v>
      </c>
      <c r="CF57" s="141">
        <f t="shared" si="21"/>
        <v>254.19916666666663</v>
      </c>
      <c r="CG57" s="6">
        <f t="shared" si="13"/>
        <v>0.11118032333034611</v>
      </c>
    </row>
    <row r="58" spans="1:85" ht="15.75">
      <c r="A58">
        <v>4030101</v>
      </c>
      <c r="B58" s="232">
        <v>5.28</v>
      </c>
      <c r="C58" s="247">
        <v>4030101</v>
      </c>
      <c r="D58" s="204" t="s">
        <v>131</v>
      </c>
      <c r="E58" s="231">
        <v>83.330000000000013</v>
      </c>
      <c r="F58" s="141">
        <v>83.330000000000013</v>
      </c>
      <c r="G58" s="141">
        <v>83.33</v>
      </c>
      <c r="H58" s="141">
        <v>83.33</v>
      </c>
      <c r="I58">
        <v>83.33</v>
      </c>
      <c r="J58">
        <v>83.33</v>
      </c>
      <c r="K58">
        <v>83.33</v>
      </c>
      <c r="L58">
        <v>83.33</v>
      </c>
      <c r="M58">
        <v>83.33</v>
      </c>
      <c r="N58" s="178">
        <v>83.33</v>
      </c>
      <c r="O58">
        <v>83.33</v>
      </c>
      <c r="P58" s="204">
        <v>83.33</v>
      </c>
      <c r="Q58" s="203">
        <v>83.33</v>
      </c>
      <c r="R58">
        <v>83.33</v>
      </c>
      <c r="S58">
        <v>83.33</v>
      </c>
      <c r="T58">
        <v>83.33</v>
      </c>
      <c r="U58">
        <v>83.33</v>
      </c>
      <c r="V58">
        <v>83.33</v>
      </c>
      <c r="W58" s="178">
        <v>95.05</v>
      </c>
      <c r="X58">
        <v>83.33</v>
      </c>
      <c r="Y58" s="178">
        <v>83.33</v>
      </c>
      <c r="Z58">
        <v>83.33</v>
      </c>
      <c r="AA58">
        <v>83.33</v>
      </c>
      <c r="AB58" s="204">
        <v>83.33</v>
      </c>
      <c r="AC58" s="203">
        <v>83.33</v>
      </c>
      <c r="AD58">
        <v>83.33</v>
      </c>
      <c r="AE58">
        <v>83.33</v>
      </c>
      <c r="AF58">
        <v>83.33</v>
      </c>
      <c r="AG58">
        <v>83.33</v>
      </c>
      <c r="AH58">
        <v>83.33</v>
      </c>
      <c r="AI58">
        <v>83.33</v>
      </c>
      <c r="AJ58">
        <v>83.33</v>
      </c>
      <c r="AK58">
        <v>83.33</v>
      </c>
      <c r="AL58">
        <v>83.33</v>
      </c>
      <c r="AM58">
        <v>83.33</v>
      </c>
      <c r="AN58" s="204">
        <v>83.33</v>
      </c>
      <c r="AO58">
        <v>83.33</v>
      </c>
      <c r="AP58">
        <v>83.33</v>
      </c>
      <c r="AQ58">
        <v>83.33</v>
      </c>
      <c r="AR58">
        <v>83.33</v>
      </c>
      <c r="AS58">
        <v>83.33</v>
      </c>
      <c r="AT58">
        <v>83.33</v>
      </c>
      <c r="AU58">
        <v>83.33</v>
      </c>
      <c r="AV58">
        <v>83.33</v>
      </c>
      <c r="AW58">
        <v>83.33</v>
      </c>
      <c r="AX58">
        <v>83.33</v>
      </c>
      <c r="AY58">
        <v>83.33</v>
      </c>
      <c r="AZ58">
        <v>83.33</v>
      </c>
      <c r="BA58">
        <v>83.87</v>
      </c>
      <c r="BB58">
        <v>83.87</v>
      </c>
      <c r="BC58" s="293">
        <v>838.66667747497502</v>
      </c>
      <c r="BD58" s="293">
        <v>83.87</v>
      </c>
      <c r="BE58" s="293">
        <v>83.866667750000005</v>
      </c>
      <c r="BF58" s="293">
        <v>83.866667750000005</v>
      </c>
      <c r="BG58" s="293">
        <v>83.333331349999995</v>
      </c>
      <c r="BH58" s="293">
        <v>83.333331349999995</v>
      </c>
      <c r="BI58" s="293">
        <v>71.929824350000004</v>
      </c>
      <c r="BJ58" s="293">
        <v>83.333331349999995</v>
      </c>
      <c r="BK58" s="397">
        <v>75.333297250000001</v>
      </c>
      <c r="BL58" s="397">
        <v>83.333331349999995</v>
      </c>
      <c r="BM58" s="397">
        <v>75.333333019999998</v>
      </c>
      <c r="BN58" s="397">
        <v>75.333333019999998</v>
      </c>
      <c r="BO58" s="397">
        <v>83.333331349999995</v>
      </c>
      <c r="BP58" s="397">
        <v>91.333335640000001</v>
      </c>
      <c r="BQ58" s="397"/>
      <c r="BR58" s="226">
        <f t="shared" si="16"/>
        <v>83.330000000000013</v>
      </c>
      <c r="BS58" s="227">
        <f t="shared" si="17"/>
        <v>84.306666666666686</v>
      </c>
      <c r="BT58" s="193">
        <f t="shared" si="14"/>
        <v>1.1720468818752883E-2</v>
      </c>
      <c r="BU58" s="258">
        <f t="shared" si="18"/>
        <v>3.5148717485860237E-2</v>
      </c>
      <c r="BV58" s="185">
        <f t="shared" si="6"/>
        <v>2.1774608207211176E-2</v>
      </c>
      <c r="BW58" s="295">
        <f t="shared" si="7"/>
        <v>9.6000053764801363E-2</v>
      </c>
      <c r="BX58" s="184">
        <f t="shared" si="8"/>
        <v>0.25248937816243583</v>
      </c>
      <c r="BY58" s="303">
        <f t="shared" si="9"/>
        <v>4.1024208209158438E-3</v>
      </c>
      <c r="BZ58" s="300">
        <f t="shared" si="10"/>
        <v>146.40972312291458</v>
      </c>
      <c r="CA58" s="300">
        <f t="shared" si="11"/>
        <v>81.138592960833336</v>
      </c>
      <c r="CB58" s="297">
        <f t="shared" si="15"/>
        <v>-0.4458114445533411</v>
      </c>
      <c r="CC58" s="301">
        <f t="shared" si="19"/>
        <v>-2.1138737654280666</v>
      </c>
      <c r="CD58" s="294">
        <f t="shared" si="12"/>
        <v>-1.1414256133693318E-2</v>
      </c>
      <c r="CE58" s="141">
        <f t="shared" si="20"/>
        <v>84.306666666666672</v>
      </c>
      <c r="CF58" s="141">
        <f t="shared" si="21"/>
        <v>83.330000000000013</v>
      </c>
      <c r="CG58" s="6">
        <f t="shared" si="13"/>
        <v>-1.1584690811323628E-2</v>
      </c>
    </row>
    <row r="59" spans="1:85" ht="15.75">
      <c r="A59">
        <v>4040101</v>
      </c>
      <c r="B59" s="232">
        <v>43.04</v>
      </c>
      <c r="C59" s="247">
        <v>4040101</v>
      </c>
      <c r="D59" s="204" t="s">
        <v>133</v>
      </c>
      <c r="E59" s="231">
        <v>103.12000000000002</v>
      </c>
      <c r="F59" s="141">
        <v>103.12</v>
      </c>
      <c r="G59" s="141">
        <v>103.12</v>
      </c>
      <c r="H59" s="141">
        <v>103.12</v>
      </c>
      <c r="I59">
        <v>103.12</v>
      </c>
      <c r="J59">
        <v>103.12</v>
      </c>
      <c r="K59">
        <v>103.12</v>
      </c>
      <c r="L59">
        <v>103.12</v>
      </c>
      <c r="M59">
        <v>103.12</v>
      </c>
      <c r="N59" s="175">
        <v>103.12</v>
      </c>
      <c r="O59">
        <v>103.12</v>
      </c>
      <c r="P59" s="204">
        <v>103.12</v>
      </c>
      <c r="Q59" s="203">
        <v>103.12</v>
      </c>
      <c r="R59">
        <v>103.12</v>
      </c>
      <c r="S59">
        <v>103.12</v>
      </c>
      <c r="T59">
        <v>103.84</v>
      </c>
      <c r="U59">
        <v>104.57</v>
      </c>
      <c r="V59">
        <v>104.57</v>
      </c>
      <c r="W59" s="175">
        <v>100</v>
      </c>
      <c r="X59">
        <v>104.57</v>
      </c>
      <c r="Y59" s="175">
        <v>104.57</v>
      </c>
      <c r="Z59">
        <v>104.57</v>
      </c>
      <c r="AA59">
        <v>104.57</v>
      </c>
      <c r="AB59" s="204">
        <v>104.57</v>
      </c>
      <c r="AC59" s="203">
        <v>104.57</v>
      </c>
      <c r="AD59">
        <v>104.57</v>
      </c>
      <c r="AE59">
        <v>104.57</v>
      </c>
      <c r="AF59">
        <v>104.57</v>
      </c>
      <c r="AG59">
        <v>104.57</v>
      </c>
      <c r="AH59">
        <v>104.57</v>
      </c>
      <c r="AI59">
        <v>104.57</v>
      </c>
      <c r="AJ59">
        <v>104.57</v>
      </c>
      <c r="AK59">
        <v>104.57</v>
      </c>
      <c r="AL59">
        <v>104.57</v>
      </c>
      <c r="AM59">
        <v>105.29</v>
      </c>
      <c r="AN59" s="204">
        <v>105.29</v>
      </c>
      <c r="AO59">
        <v>105.29</v>
      </c>
      <c r="AP59">
        <v>105.29</v>
      </c>
      <c r="AQ59">
        <v>104.97</v>
      </c>
      <c r="AR59">
        <v>99.3</v>
      </c>
      <c r="AS59">
        <v>105.29</v>
      </c>
      <c r="AT59">
        <v>105.29</v>
      </c>
      <c r="AU59">
        <v>105.29</v>
      </c>
      <c r="AV59">
        <v>105.29</v>
      </c>
      <c r="AW59">
        <v>105.29</v>
      </c>
      <c r="AX59">
        <v>105.29</v>
      </c>
      <c r="AY59">
        <v>105.29</v>
      </c>
      <c r="AZ59">
        <v>105.29</v>
      </c>
      <c r="BA59">
        <v>105.29</v>
      </c>
      <c r="BB59">
        <v>105.29</v>
      </c>
      <c r="BC59" s="293">
        <v>105.289852619171</v>
      </c>
      <c r="BD59" s="293">
        <v>104.97</v>
      </c>
      <c r="BE59" s="293">
        <v>105.2898526</v>
      </c>
      <c r="BF59" s="293">
        <v>105.2898526</v>
      </c>
      <c r="BG59" s="293">
        <v>105.2898526</v>
      </c>
      <c r="BH59" s="293">
        <v>105.2898526</v>
      </c>
      <c r="BI59" s="293">
        <v>103.8056493</v>
      </c>
      <c r="BJ59" s="293">
        <v>105.2898526</v>
      </c>
      <c r="BK59" s="397">
        <v>105.28999570000001</v>
      </c>
      <c r="BL59" s="397">
        <v>105.2898526</v>
      </c>
      <c r="BM59" s="397">
        <v>105.2898526</v>
      </c>
      <c r="BN59" s="397">
        <v>105.2898526</v>
      </c>
      <c r="BO59" s="397">
        <v>100.2028942</v>
      </c>
      <c r="BP59" s="397">
        <v>99.641001220000007</v>
      </c>
      <c r="BQ59" s="397"/>
      <c r="BR59" s="226">
        <f t="shared" si="16"/>
        <v>103.12</v>
      </c>
      <c r="BS59" s="227">
        <f t="shared" si="17"/>
        <v>103.7658333333333</v>
      </c>
      <c r="BT59" s="193">
        <f t="shared" si="14"/>
        <v>6.262929919834237E-3</v>
      </c>
      <c r="BU59" s="258">
        <f t="shared" si="18"/>
        <v>0.18946191120757791</v>
      </c>
      <c r="BV59" s="185">
        <f t="shared" si="6"/>
        <v>0.11737153392279666</v>
      </c>
      <c r="BW59" s="295">
        <f t="shared" si="7"/>
        <v>-5.6075524014155276E-3</v>
      </c>
      <c r="BX59" s="184">
        <f t="shared" si="8"/>
        <v>-1.3087290500474711</v>
      </c>
      <c r="BY59" s="303">
        <f t="shared" si="9"/>
        <v>-2.1264091752794877E-2</v>
      </c>
      <c r="BZ59" s="300">
        <f t="shared" si="10"/>
        <v>105.26332105159757</v>
      </c>
      <c r="CA59" s="300">
        <f t="shared" si="11"/>
        <v>104.27153010166666</v>
      </c>
      <c r="CB59" s="297">
        <f t="shared" si="15"/>
        <v>-9.4219994203371682E-3</v>
      </c>
      <c r="CC59" s="301">
        <f t="shared" si="19"/>
        <v>-0.26182818642171207</v>
      </c>
      <c r="CD59" s="294">
        <f t="shared" si="12"/>
        <v>-1.4137901854478184E-3</v>
      </c>
      <c r="CE59" s="141">
        <f t="shared" si="20"/>
        <v>103.16166666666668</v>
      </c>
      <c r="CF59" s="141">
        <f t="shared" si="21"/>
        <v>104.56999999999995</v>
      </c>
      <c r="CG59" s="6">
        <f t="shared" si="13"/>
        <v>1.3651711714622206E-2</v>
      </c>
    </row>
    <row r="60" spans="1:85" ht="15.75">
      <c r="A60">
        <v>4040201</v>
      </c>
      <c r="B60" s="232">
        <v>26.8</v>
      </c>
      <c r="C60" s="247">
        <v>4040201</v>
      </c>
      <c r="D60" s="204" t="s">
        <v>135</v>
      </c>
      <c r="E60" s="231">
        <v>113.45000000000003</v>
      </c>
      <c r="F60" s="141">
        <v>113.45000000000002</v>
      </c>
      <c r="G60" s="141">
        <v>113.45000000000002</v>
      </c>
      <c r="H60" s="141">
        <v>113.45000000000002</v>
      </c>
      <c r="I60">
        <v>113.45</v>
      </c>
      <c r="J60">
        <v>113.45</v>
      </c>
      <c r="K60">
        <v>113.45</v>
      </c>
      <c r="L60">
        <v>113.45</v>
      </c>
      <c r="M60">
        <v>113.45</v>
      </c>
      <c r="N60" s="178">
        <v>113.45</v>
      </c>
      <c r="O60">
        <v>113.45</v>
      </c>
      <c r="P60" s="204">
        <v>113.45</v>
      </c>
      <c r="Q60" s="203">
        <v>113.45</v>
      </c>
      <c r="R60">
        <v>113.45</v>
      </c>
      <c r="S60">
        <v>113.45</v>
      </c>
      <c r="T60">
        <v>112.97</v>
      </c>
      <c r="U60">
        <v>111.72</v>
      </c>
      <c r="V60">
        <v>110.47</v>
      </c>
      <c r="W60" s="178">
        <v>111.38</v>
      </c>
      <c r="X60">
        <v>110.47</v>
      </c>
      <c r="Y60" s="178">
        <v>108.05</v>
      </c>
      <c r="Z60">
        <v>107.08</v>
      </c>
      <c r="AA60">
        <v>106.12</v>
      </c>
      <c r="AB60" s="204">
        <v>106.12</v>
      </c>
      <c r="AC60" s="203">
        <v>106.12</v>
      </c>
      <c r="AD60">
        <v>106.12</v>
      </c>
      <c r="AE60">
        <v>106.12</v>
      </c>
      <c r="AF60">
        <v>106.12</v>
      </c>
      <c r="AG60">
        <v>107.1</v>
      </c>
      <c r="AH60">
        <v>107.1</v>
      </c>
      <c r="AI60">
        <v>107.1</v>
      </c>
      <c r="AJ60">
        <v>107.1</v>
      </c>
      <c r="AK60">
        <v>107.1</v>
      </c>
      <c r="AL60">
        <v>107.1</v>
      </c>
      <c r="AM60">
        <v>106.12</v>
      </c>
      <c r="AN60" s="204">
        <v>106.12</v>
      </c>
      <c r="AO60">
        <v>106.12</v>
      </c>
      <c r="AP60">
        <v>106.12</v>
      </c>
      <c r="AQ60">
        <v>102.44</v>
      </c>
      <c r="AR60">
        <v>106.12</v>
      </c>
      <c r="AS60">
        <v>106.12</v>
      </c>
      <c r="AT60">
        <v>106.12</v>
      </c>
      <c r="AU60">
        <v>106.84</v>
      </c>
      <c r="AV60">
        <v>107.57</v>
      </c>
      <c r="AW60">
        <v>107.57</v>
      </c>
      <c r="AX60">
        <v>110.49</v>
      </c>
      <c r="AY60">
        <v>110.49</v>
      </c>
      <c r="AZ60">
        <v>113.41</v>
      </c>
      <c r="BA60">
        <v>112.42</v>
      </c>
      <c r="BB60">
        <v>112.42</v>
      </c>
      <c r="BC60" s="293">
        <v>112.423050403594</v>
      </c>
      <c r="BD60" s="293">
        <v>108.19</v>
      </c>
      <c r="BE60" s="293">
        <v>112.42305039999999</v>
      </c>
      <c r="BF60" s="293">
        <v>125.1423597</v>
      </c>
      <c r="BG60" s="293">
        <v>122.1598625</v>
      </c>
      <c r="BH60" s="293">
        <v>120.00950570000001</v>
      </c>
      <c r="BI60" s="293">
        <v>117.88765189999999</v>
      </c>
      <c r="BJ60" s="293">
        <v>120.7386374</v>
      </c>
      <c r="BK60" s="397">
        <v>120.7389951</v>
      </c>
      <c r="BL60" s="397">
        <v>119.7838187</v>
      </c>
      <c r="BM60" s="397">
        <v>119.054687</v>
      </c>
      <c r="BN60" s="397">
        <v>118.3255553</v>
      </c>
      <c r="BO60" s="397">
        <v>118.3255553</v>
      </c>
      <c r="BP60" s="397">
        <v>114.4236326</v>
      </c>
      <c r="BQ60" s="397"/>
      <c r="BR60" s="226">
        <f t="shared" si="16"/>
        <v>113.45000000000003</v>
      </c>
      <c r="BS60" s="227">
        <f t="shared" si="17"/>
        <v>110.39416666666666</v>
      </c>
      <c r="BT60" s="193">
        <f t="shared" si="14"/>
        <v>-2.6935507565741479E-2</v>
      </c>
      <c r="BU60" s="258">
        <f t="shared" si="18"/>
        <v>-0.55820491069290723</v>
      </c>
      <c r="BV60" s="185">
        <f t="shared" si="6"/>
        <v>-0.34580758841539511</v>
      </c>
      <c r="BW60" s="295">
        <f t="shared" si="7"/>
        <v>-3.2976162166381995E-2</v>
      </c>
      <c r="BX60" s="184">
        <f t="shared" si="8"/>
        <v>0</v>
      </c>
      <c r="BY60" s="303">
        <f t="shared" si="9"/>
        <v>0</v>
      </c>
      <c r="BZ60" s="300">
        <f t="shared" si="10"/>
        <v>109.50525420029952</v>
      </c>
      <c r="CA60" s="300">
        <f t="shared" si="11"/>
        <v>119.08444263333332</v>
      </c>
      <c r="CB60" s="297">
        <f t="shared" si="15"/>
        <v>8.7476975447335237E-2</v>
      </c>
      <c r="CC60" s="301">
        <f t="shared" si="19"/>
        <v>1.5746625696801022</v>
      </c>
      <c r="CD60" s="294">
        <f t="shared" si="12"/>
        <v>8.502684591872341E-3</v>
      </c>
      <c r="CE60" s="141">
        <f t="shared" si="20"/>
        <v>112.84500000000003</v>
      </c>
      <c r="CF60" s="141">
        <f t="shared" si="21"/>
        <v>106.96833333333331</v>
      </c>
      <c r="CG60" s="6">
        <f t="shared" si="13"/>
        <v>-5.2077333215177601E-2</v>
      </c>
    </row>
    <row r="61" spans="1:85" ht="15.75">
      <c r="A61">
        <v>4040301</v>
      </c>
      <c r="B61" s="232">
        <v>17.84</v>
      </c>
      <c r="C61" s="247">
        <v>4040301</v>
      </c>
      <c r="D61" s="204" t="s">
        <v>136</v>
      </c>
      <c r="E61" s="231">
        <v>113.05999999999996</v>
      </c>
      <c r="F61" s="141">
        <v>113.05999999999997</v>
      </c>
      <c r="G61" s="141">
        <v>113.05999999999997</v>
      </c>
      <c r="H61" s="141">
        <v>113.05999999999997</v>
      </c>
      <c r="I61">
        <v>113.06</v>
      </c>
      <c r="J61">
        <v>113.06</v>
      </c>
      <c r="K61">
        <v>113.06</v>
      </c>
      <c r="L61">
        <v>113.06</v>
      </c>
      <c r="M61">
        <v>113.06</v>
      </c>
      <c r="N61" s="175">
        <v>113.06</v>
      </c>
      <c r="O61">
        <v>113.06</v>
      </c>
      <c r="P61" s="204">
        <v>113.06</v>
      </c>
      <c r="Q61" s="203">
        <v>113.06</v>
      </c>
      <c r="R61">
        <v>113.06</v>
      </c>
      <c r="S61">
        <v>113.06</v>
      </c>
      <c r="T61">
        <v>113.06</v>
      </c>
      <c r="U61">
        <v>117.6</v>
      </c>
      <c r="V61">
        <v>117.83</v>
      </c>
      <c r="W61" s="175">
        <v>120.14</v>
      </c>
      <c r="X61">
        <v>126.01</v>
      </c>
      <c r="Y61" s="175">
        <v>126.01</v>
      </c>
      <c r="Z61">
        <v>126.01</v>
      </c>
      <c r="AA61">
        <v>126.01</v>
      </c>
      <c r="AB61" s="204">
        <v>126.01</v>
      </c>
      <c r="AC61" s="203">
        <v>131.41</v>
      </c>
      <c r="AD61">
        <v>131.41</v>
      </c>
      <c r="AE61">
        <v>131.41</v>
      </c>
      <c r="AF61">
        <v>131.41</v>
      </c>
      <c r="AG61">
        <v>131.41</v>
      </c>
      <c r="AH61">
        <v>131.41</v>
      </c>
      <c r="AI61">
        <v>131.41</v>
      </c>
      <c r="AJ61">
        <v>131.41</v>
      </c>
      <c r="AK61">
        <v>131.41</v>
      </c>
      <c r="AL61">
        <v>131.41</v>
      </c>
      <c r="AM61">
        <v>131.41</v>
      </c>
      <c r="AN61" s="204">
        <v>131.41</v>
      </c>
      <c r="AO61">
        <v>130.96</v>
      </c>
      <c r="AP61">
        <v>104.3</v>
      </c>
      <c r="AQ61">
        <v>107.93</v>
      </c>
      <c r="AR61">
        <v>117.38</v>
      </c>
      <c r="AS61">
        <v>120.08</v>
      </c>
      <c r="AT61">
        <v>120.08</v>
      </c>
      <c r="AU61">
        <v>120.08</v>
      </c>
      <c r="AV61">
        <v>120.08</v>
      </c>
      <c r="AW61">
        <v>120.08</v>
      </c>
      <c r="AX61">
        <v>125.56</v>
      </c>
      <c r="AY61">
        <v>128.26</v>
      </c>
      <c r="AZ61">
        <v>128.26</v>
      </c>
      <c r="BA61">
        <v>126.59</v>
      </c>
      <c r="BB61">
        <v>126.59</v>
      </c>
      <c r="BC61" s="293">
        <v>126.590001583099</v>
      </c>
      <c r="BD61" s="293">
        <v>124.39</v>
      </c>
      <c r="BE61" s="293">
        <v>126.59000159999999</v>
      </c>
      <c r="BF61" s="293">
        <v>126.59000159999999</v>
      </c>
      <c r="BG61" s="293">
        <v>126.59000159999999</v>
      </c>
      <c r="BH61" s="293">
        <v>126.59000159999999</v>
      </c>
      <c r="BI61" s="293">
        <v>118.4918284</v>
      </c>
      <c r="BJ61" s="293">
        <v>126.59000159999999</v>
      </c>
      <c r="BK61" s="397">
        <v>131.0410023</v>
      </c>
      <c r="BL61" s="397">
        <v>136.6045475</v>
      </c>
      <c r="BM61" s="397">
        <v>136.6045475</v>
      </c>
      <c r="BN61" s="397">
        <v>136.6045475</v>
      </c>
      <c r="BO61" s="397">
        <v>136.6045475</v>
      </c>
      <c r="BP61" s="397">
        <v>133.58215089999999</v>
      </c>
      <c r="BQ61" s="397"/>
      <c r="BR61" s="226">
        <f t="shared" si="16"/>
        <v>113.05999999999996</v>
      </c>
      <c r="BS61" s="227">
        <f t="shared" si="17"/>
        <v>119.82166666666667</v>
      </c>
      <c r="BT61" s="193">
        <f t="shared" si="14"/>
        <v>5.9806002712424533E-2</v>
      </c>
      <c r="BU61" s="258">
        <f t="shared" si="18"/>
        <v>0.82220062429801666</v>
      </c>
      <c r="BV61" s="185">
        <f t="shared" si="6"/>
        <v>0.5093527656881327</v>
      </c>
      <c r="BW61" s="295">
        <f t="shared" si="7"/>
        <v>-2.2125153630042971E-2</v>
      </c>
      <c r="BX61" s="184">
        <f t="shared" si="8"/>
        <v>0</v>
      </c>
      <c r="BY61" s="303">
        <f t="shared" si="9"/>
        <v>0</v>
      </c>
      <c r="BZ61" s="300">
        <f t="shared" si="10"/>
        <v>123.88666679859158</v>
      </c>
      <c r="CA61" s="300">
        <f t="shared" si="11"/>
        <v>130.20693163333334</v>
      </c>
      <c r="CB61" s="297">
        <f t="shared" si="15"/>
        <v>5.1016505634273956E-2</v>
      </c>
      <c r="CC61" s="301">
        <f t="shared" si="19"/>
        <v>0.69159862405775741</v>
      </c>
      <c r="CD61" s="294">
        <f t="shared" si="12"/>
        <v>3.7344159172657777E-3</v>
      </c>
      <c r="CE61" s="141">
        <f t="shared" si="20"/>
        <v>114.4258333333333</v>
      </c>
      <c r="CF61" s="141">
        <f t="shared" si="21"/>
        <v>129.16000000000003</v>
      </c>
      <c r="CG61" s="6">
        <f t="shared" si="13"/>
        <v>0.12876608574695458</v>
      </c>
    </row>
    <row r="62" spans="1:85" ht="15.75">
      <c r="A62">
        <v>4040401</v>
      </c>
      <c r="B62" s="232">
        <v>7.16</v>
      </c>
      <c r="C62" s="247">
        <v>4040401</v>
      </c>
      <c r="D62" s="204" t="s">
        <v>137</v>
      </c>
      <c r="E62" s="231">
        <v>282.87124999999997</v>
      </c>
      <c r="F62" s="141">
        <v>282.87124999999997</v>
      </c>
      <c r="G62" s="141">
        <v>282.87125000000003</v>
      </c>
      <c r="H62" s="141">
        <v>282.87125000000003</v>
      </c>
      <c r="I62">
        <v>269.81</v>
      </c>
      <c r="J62">
        <v>263.64</v>
      </c>
      <c r="K62">
        <v>263.3</v>
      </c>
      <c r="L62">
        <v>278.24</v>
      </c>
      <c r="M62">
        <v>315.95</v>
      </c>
      <c r="N62" s="178">
        <v>277.94</v>
      </c>
      <c r="O62">
        <v>317.12</v>
      </c>
      <c r="P62" s="204">
        <v>276.97000000000003</v>
      </c>
      <c r="Q62" s="203">
        <v>318.36</v>
      </c>
      <c r="R62">
        <v>315.02999999999997</v>
      </c>
      <c r="S62">
        <v>295.97000000000003</v>
      </c>
      <c r="T62">
        <v>295.18</v>
      </c>
      <c r="U62">
        <v>272.89</v>
      </c>
      <c r="V62">
        <v>310.05</v>
      </c>
      <c r="W62" s="178">
        <v>178.18</v>
      </c>
      <c r="X62">
        <v>272.02999999999997</v>
      </c>
      <c r="Y62" s="178">
        <v>281.29000000000002</v>
      </c>
      <c r="Z62">
        <v>291.85000000000002</v>
      </c>
      <c r="AA62">
        <v>299.72000000000003</v>
      </c>
      <c r="AB62" s="204">
        <v>301.61</v>
      </c>
      <c r="AC62" s="203">
        <v>281.45999999999998</v>
      </c>
      <c r="AD62">
        <v>213.38</v>
      </c>
      <c r="AE62">
        <v>264.33</v>
      </c>
      <c r="AF62">
        <v>295.20999999999998</v>
      </c>
      <c r="AG62">
        <v>291.47000000000003</v>
      </c>
      <c r="AH62">
        <v>297.82</v>
      </c>
      <c r="AI62">
        <v>324.55</v>
      </c>
      <c r="AJ62">
        <v>326.37</v>
      </c>
      <c r="AK62">
        <v>352.25</v>
      </c>
      <c r="AL62">
        <v>356.7</v>
      </c>
      <c r="AM62">
        <v>354.44</v>
      </c>
      <c r="AN62" s="204">
        <v>366.45</v>
      </c>
      <c r="AO62">
        <v>370.39</v>
      </c>
      <c r="AP62">
        <v>371.28</v>
      </c>
      <c r="AQ62">
        <v>347.41</v>
      </c>
      <c r="AR62">
        <v>327.75</v>
      </c>
      <c r="AS62">
        <v>327.54000000000002</v>
      </c>
      <c r="AT62">
        <v>334.08</v>
      </c>
      <c r="AU62">
        <v>329.85</v>
      </c>
      <c r="AV62">
        <v>312.51</v>
      </c>
      <c r="AW62">
        <v>327.89</v>
      </c>
      <c r="AX62">
        <v>326.47000000000003</v>
      </c>
      <c r="AY62">
        <v>330.97</v>
      </c>
      <c r="AZ62">
        <v>331.01</v>
      </c>
      <c r="BA62">
        <v>308.94</v>
      </c>
      <c r="BB62">
        <v>308.05</v>
      </c>
      <c r="BC62" s="293">
        <v>302.83362865447998</v>
      </c>
      <c r="BD62" s="293">
        <v>290.35000000000002</v>
      </c>
      <c r="BE62" s="293">
        <v>308.15668110000001</v>
      </c>
      <c r="BF62" s="293">
        <v>310.44335369999999</v>
      </c>
      <c r="BG62" s="293">
        <v>305.66880700000002</v>
      </c>
      <c r="BH62" s="293">
        <v>311.49663930000003</v>
      </c>
      <c r="BI62" s="293">
        <v>362.23778720000001</v>
      </c>
      <c r="BJ62" s="293">
        <v>314.06130789999997</v>
      </c>
      <c r="BK62" s="397">
        <v>313.3130074</v>
      </c>
      <c r="BL62" s="397">
        <v>307.4682474</v>
      </c>
      <c r="BM62" s="397">
        <v>309.76324080000001</v>
      </c>
      <c r="BN62" s="397">
        <v>309.20293329999998</v>
      </c>
      <c r="BO62" s="397">
        <v>307.60629180000001</v>
      </c>
      <c r="BP62" s="397">
        <v>289.6754742</v>
      </c>
      <c r="BQ62" s="397"/>
      <c r="BR62" s="226">
        <f t="shared" si="16"/>
        <v>282.87124999999997</v>
      </c>
      <c r="BS62" s="227">
        <f t="shared" si="17"/>
        <v>286.01333333333326</v>
      </c>
      <c r="BT62" s="193">
        <f t="shared" si="14"/>
        <v>1.1107821432306375E-2</v>
      </c>
      <c r="BU62" s="258">
        <f t="shared" si="18"/>
        <v>0.15334157378734581</v>
      </c>
      <c r="BV62" s="185">
        <f t="shared" si="6"/>
        <v>9.4995007782000151E-2</v>
      </c>
      <c r="BW62" s="295">
        <f t="shared" si="7"/>
        <v>-5.8291452671775379E-2</v>
      </c>
      <c r="BX62" s="184">
        <f t="shared" si="8"/>
        <v>-6.8334454120420107E-2</v>
      </c>
      <c r="BY62" s="303">
        <f t="shared" si="9"/>
        <v>-1.1102910126745168E-3</v>
      </c>
      <c r="BZ62" s="300">
        <f t="shared" si="10"/>
        <v>319.2078023878733</v>
      </c>
      <c r="CA62" s="300">
        <f t="shared" si="11"/>
        <v>312.42448092500001</v>
      </c>
      <c r="CB62" s="297">
        <f t="shared" si="15"/>
        <v>-2.1250487651397698E-2</v>
      </c>
      <c r="CC62" s="301">
        <f t="shared" si="19"/>
        <v>-0.29790611301977171</v>
      </c>
      <c r="CD62" s="294">
        <f t="shared" si="12"/>
        <v>-1.6085996871776666E-3</v>
      </c>
      <c r="CE62" s="141">
        <f t="shared" si="20"/>
        <v>287.65666666666664</v>
      </c>
      <c r="CF62" s="141">
        <f t="shared" si="21"/>
        <v>284.56000000000006</v>
      </c>
      <c r="CG62" s="6">
        <f t="shared" si="13"/>
        <v>-1.0765148267031011E-2</v>
      </c>
    </row>
    <row r="63" spans="1:85" ht="15.75">
      <c r="A63">
        <v>5010101</v>
      </c>
      <c r="B63" s="232">
        <v>62.79</v>
      </c>
      <c r="C63" s="248">
        <v>5010101</v>
      </c>
      <c r="D63" s="273" t="s">
        <v>275</v>
      </c>
      <c r="E63" s="231">
        <v>178.14</v>
      </c>
      <c r="F63" s="141">
        <v>178.14000000000001</v>
      </c>
      <c r="G63" s="141">
        <v>178.14</v>
      </c>
      <c r="H63" s="141">
        <v>178.14</v>
      </c>
      <c r="I63">
        <v>178.23</v>
      </c>
      <c r="J63">
        <v>178.23</v>
      </c>
      <c r="K63">
        <v>178.18</v>
      </c>
      <c r="L63">
        <v>178.18</v>
      </c>
      <c r="M63">
        <v>178.18</v>
      </c>
      <c r="N63" s="175">
        <v>178.04</v>
      </c>
      <c r="O63">
        <v>178.04</v>
      </c>
      <c r="P63" s="204">
        <v>178.04</v>
      </c>
      <c r="Q63" s="203">
        <v>177.63</v>
      </c>
      <c r="R63">
        <v>177.63</v>
      </c>
      <c r="S63">
        <v>177.63</v>
      </c>
      <c r="T63">
        <v>178.42</v>
      </c>
      <c r="U63">
        <v>183.29</v>
      </c>
      <c r="V63">
        <v>182.18</v>
      </c>
      <c r="W63" s="175">
        <v>241.38</v>
      </c>
      <c r="X63">
        <v>217.18</v>
      </c>
      <c r="Y63" s="175">
        <v>214.74</v>
      </c>
      <c r="Z63">
        <v>199.28</v>
      </c>
      <c r="AA63">
        <v>198.82</v>
      </c>
      <c r="AB63" s="204">
        <v>197.1</v>
      </c>
      <c r="AC63" s="203">
        <v>197.69</v>
      </c>
      <c r="AD63">
        <v>194.91</v>
      </c>
      <c r="AE63">
        <v>196.96</v>
      </c>
      <c r="AF63">
        <v>198.1</v>
      </c>
      <c r="AG63">
        <v>198.14</v>
      </c>
      <c r="AH63">
        <v>198.74</v>
      </c>
      <c r="AI63">
        <v>198.74</v>
      </c>
      <c r="AJ63">
        <v>221.22</v>
      </c>
      <c r="AK63">
        <v>220.47</v>
      </c>
      <c r="AL63">
        <v>220.48</v>
      </c>
      <c r="AM63">
        <v>220.47</v>
      </c>
      <c r="AN63" s="204">
        <v>221.01</v>
      </c>
      <c r="AO63">
        <v>220.3</v>
      </c>
      <c r="AP63">
        <v>220.07</v>
      </c>
      <c r="AQ63">
        <v>221.03</v>
      </c>
      <c r="AR63">
        <v>198.16</v>
      </c>
      <c r="AS63">
        <v>198.06</v>
      </c>
      <c r="AT63">
        <v>198</v>
      </c>
      <c r="AU63">
        <v>198.63</v>
      </c>
      <c r="AV63">
        <v>218.45</v>
      </c>
      <c r="AW63">
        <v>218.55</v>
      </c>
      <c r="AX63">
        <v>199.55</v>
      </c>
      <c r="AY63">
        <v>200.09</v>
      </c>
      <c r="AZ63">
        <v>202.77</v>
      </c>
      <c r="BA63">
        <v>206.96</v>
      </c>
      <c r="BB63">
        <v>208.45</v>
      </c>
      <c r="BC63" s="293">
        <v>209.89127159118601</v>
      </c>
      <c r="BD63" s="293">
        <v>214.45</v>
      </c>
      <c r="BE63" s="293">
        <v>211.5306377</v>
      </c>
      <c r="BF63" s="293">
        <v>212.03622820000001</v>
      </c>
      <c r="BG63" s="293">
        <v>200.28972630000001</v>
      </c>
      <c r="BH63" s="293">
        <v>201.1867762</v>
      </c>
      <c r="BI63" s="293">
        <v>178.9930224</v>
      </c>
      <c r="BJ63" s="293">
        <v>211.56415939999999</v>
      </c>
      <c r="BK63" s="397">
        <v>213.5060072</v>
      </c>
      <c r="BL63" s="397">
        <v>202.1998882</v>
      </c>
      <c r="BM63" s="397">
        <v>199.72146749999999</v>
      </c>
      <c r="BN63" s="397">
        <v>217.27840900000001</v>
      </c>
      <c r="BO63" s="397">
        <v>214.78190420000001</v>
      </c>
      <c r="BP63" s="397">
        <v>218.1508541</v>
      </c>
      <c r="BQ63" s="397"/>
      <c r="BR63" s="226">
        <f t="shared" si="16"/>
        <v>178.14000000000001</v>
      </c>
      <c r="BS63" s="227">
        <f t="shared" si="17"/>
        <v>195.43999999999997</v>
      </c>
      <c r="BT63" s="193">
        <f t="shared" si="14"/>
        <v>9.7114628943527403E-2</v>
      </c>
      <c r="BU63" s="258">
        <f t="shared" si="18"/>
        <v>7.4039892757548413</v>
      </c>
      <c r="BV63" s="185">
        <f t="shared" si="6"/>
        <v>4.5867666640983611</v>
      </c>
      <c r="BW63" s="295">
        <f t="shared" si="7"/>
        <v>1.5685445720152069E-2</v>
      </c>
      <c r="BX63" s="184">
        <f t="shared" si="8"/>
        <v>-0.93700559112868431</v>
      </c>
      <c r="BY63" s="303">
        <f t="shared" si="9"/>
        <v>-1.5224368147035039E-2</v>
      </c>
      <c r="BZ63" s="300">
        <f t="shared" si="10"/>
        <v>206.1542726325988</v>
      </c>
      <c r="CA63" s="300">
        <f t="shared" si="11"/>
        <v>206.76992336666669</v>
      </c>
      <c r="CB63" s="297">
        <f t="shared" si="15"/>
        <v>2.986359323073895E-3</v>
      </c>
      <c r="CC63" s="301">
        <f t="shared" si="19"/>
        <v>0.23710945841449621</v>
      </c>
      <c r="CD63" s="294">
        <f t="shared" si="12"/>
        <v>1.2803167976855531E-3</v>
      </c>
      <c r="CE63" s="141">
        <f t="shared" si="20"/>
        <v>184.05333333333331</v>
      </c>
      <c r="CF63" s="141">
        <f t="shared" si="21"/>
        <v>200.86666666666665</v>
      </c>
      <c r="CG63" s="6">
        <f t="shared" si="13"/>
        <v>9.1350333236742909E-2</v>
      </c>
    </row>
    <row r="64" spans="1:85" ht="15.75">
      <c r="A64">
        <v>5010201</v>
      </c>
      <c r="B64" s="232">
        <v>41.79</v>
      </c>
      <c r="C64" s="248">
        <v>5010201</v>
      </c>
      <c r="D64" s="204" t="s">
        <v>140</v>
      </c>
      <c r="E64" s="231">
        <v>118.01750000000001</v>
      </c>
      <c r="F64" s="141">
        <v>118.0175</v>
      </c>
      <c r="G64" s="141">
        <v>118.0175</v>
      </c>
      <c r="H64" s="141">
        <v>118.01749999999998</v>
      </c>
      <c r="I64">
        <v>117.74</v>
      </c>
      <c r="J64">
        <v>117.74</v>
      </c>
      <c r="K64">
        <v>117.85</v>
      </c>
      <c r="L64">
        <v>117.85</v>
      </c>
      <c r="M64">
        <v>117.93</v>
      </c>
      <c r="N64" s="178">
        <v>118.01</v>
      </c>
      <c r="O64">
        <v>118.01</v>
      </c>
      <c r="P64" s="204">
        <v>119.01</v>
      </c>
      <c r="Q64" s="203">
        <v>119.87</v>
      </c>
      <c r="R64">
        <v>119.87</v>
      </c>
      <c r="S64">
        <v>119.87</v>
      </c>
      <c r="T64">
        <v>119.17</v>
      </c>
      <c r="U64">
        <v>132.30000000000001</v>
      </c>
      <c r="V64">
        <v>144.53</v>
      </c>
      <c r="W64" s="178">
        <v>204.03</v>
      </c>
      <c r="X64">
        <v>146.16</v>
      </c>
      <c r="Y64" s="178">
        <v>146.29</v>
      </c>
      <c r="Z64">
        <v>146.36000000000001</v>
      </c>
      <c r="AA64">
        <v>145.72</v>
      </c>
      <c r="AB64" s="204">
        <v>138.31</v>
      </c>
      <c r="AC64" s="203">
        <v>141.08000000000001</v>
      </c>
      <c r="AD64">
        <v>140.84</v>
      </c>
      <c r="AE64">
        <v>140.75</v>
      </c>
      <c r="AF64">
        <v>127.57</v>
      </c>
      <c r="AG64">
        <v>140.43</v>
      </c>
      <c r="AH64">
        <v>140.97</v>
      </c>
      <c r="AI64">
        <v>140.35</v>
      </c>
      <c r="AJ64">
        <v>140.19999999999999</v>
      </c>
      <c r="AK64">
        <v>139.12</v>
      </c>
      <c r="AL64">
        <v>139.12</v>
      </c>
      <c r="AM64">
        <v>138.97</v>
      </c>
      <c r="AN64" s="204">
        <v>139.16</v>
      </c>
      <c r="AO64">
        <v>137.97</v>
      </c>
      <c r="AP64">
        <v>137.49</v>
      </c>
      <c r="AQ64">
        <v>135.13</v>
      </c>
      <c r="AR64">
        <v>136.37</v>
      </c>
      <c r="AS64">
        <v>136.26</v>
      </c>
      <c r="AT64">
        <v>136.4</v>
      </c>
      <c r="AU64">
        <v>136.55000000000001</v>
      </c>
      <c r="AV64">
        <v>137.13</v>
      </c>
      <c r="AW64">
        <v>137.01</v>
      </c>
      <c r="AX64">
        <v>136.80000000000001</v>
      </c>
      <c r="AY64">
        <v>135.38999999999999</v>
      </c>
      <c r="AZ64">
        <v>133.61000000000001</v>
      </c>
      <c r="BA64">
        <v>134.1</v>
      </c>
      <c r="BB64">
        <v>132.97999999999999</v>
      </c>
      <c r="BC64" s="293">
        <v>133.084177970886</v>
      </c>
      <c r="BD64" s="293">
        <v>130.78</v>
      </c>
      <c r="BE64" s="293">
        <v>139.86266850000001</v>
      </c>
      <c r="BF64" s="293">
        <v>137.70115379999999</v>
      </c>
      <c r="BG64" s="293">
        <v>138.3855581</v>
      </c>
      <c r="BH64" s="293">
        <v>138.59437700000001</v>
      </c>
      <c r="BI64" s="293">
        <v>124.4308352</v>
      </c>
      <c r="BJ64" s="293">
        <v>140.40977950000001</v>
      </c>
      <c r="BK64" s="397">
        <v>140.52599670000001</v>
      </c>
      <c r="BL64" s="397">
        <v>133.54005810000001</v>
      </c>
      <c r="BM64" s="397">
        <v>136.06463669999999</v>
      </c>
      <c r="BN64" s="397">
        <v>135.74974539999999</v>
      </c>
      <c r="BO64" s="397">
        <v>136.9377375</v>
      </c>
      <c r="BP64" s="397">
        <v>135.5359435</v>
      </c>
      <c r="BQ64" s="397"/>
      <c r="BR64" s="226">
        <f t="shared" si="16"/>
        <v>118.0175</v>
      </c>
      <c r="BS64" s="227">
        <f t="shared" si="17"/>
        <v>140.20666666666665</v>
      </c>
      <c r="BT64" s="193">
        <f t="shared" si="14"/>
        <v>0.1880159015965146</v>
      </c>
      <c r="BU64" s="258">
        <f t="shared" si="18"/>
        <v>6.3203708035551047</v>
      </c>
      <c r="BV64" s="185">
        <f t="shared" si="6"/>
        <v>3.9154657073070336</v>
      </c>
      <c r="BW64" s="295">
        <f t="shared" si="7"/>
        <v>-1.0236725285460491E-2</v>
      </c>
      <c r="BX64" s="184">
        <f t="shared" si="8"/>
        <v>0.29675990109714184</v>
      </c>
      <c r="BY64" s="303">
        <f t="shared" si="9"/>
        <v>4.8217236144112979E-3</v>
      </c>
      <c r="BZ64" s="300">
        <f t="shared" si="10"/>
        <v>135.00784816424047</v>
      </c>
      <c r="CA64" s="300">
        <f t="shared" si="11"/>
        <v>136.47820749999997</v>
      </c>
      <c r="CB64" s="297">
        <f t="shared" si="15"/>
        <v>1.0890917496668484E-2</v>
      </c>
      <c r="CC64" s="301">
        <f t="shared" si="19"/>
        <v>0.37689454208938888</v>
      </c>
      <c r="CD64" s="294">
        <f t="shared" si="12"/>
        <v>2.035112459957219E-3</v>
      </c>
      <c r="CE64" s="141">
        <f t="shared" si="20"/>
        <v>129.20416666666668</v>
      </c>
      <c r="CF64" s="141">
        <f t="shared" si="21"/>
        <v>141.23583333333332</v>
      </c>
      <c r="CG64" s="6">
        <f t="shared" si="13"/>
        <v>9.3121351865587121E-2</v>
      </c>
    </row>
    <row r="65" spans="1:85" ht="15.75">
      <c r="A65">
        <v>5010301</v>
      </c>
      <c r="B65" s="232">
        <v>12.92</v>
      </c>
      <c r="C65" s="248">
        <v>5010301</v>
      </c>
      <c r="D65" s="204" t="s">
        <v>141</v>
      </c>
      <c r="E65" s="231">
        <v>142.57999999999998</v>
      </c>
      <c r="F65" s="141">
        <v>142.57999999999998</v>
      </c>
      <c r="G65" s="141">
        <v>142.58000000000001</v>
      </c>
      <c r="H65" s="141">
        <v>142.58000000000001</v>
      </c>
      <c r="I65">
        <v>142.58000000000001</v>
      </c>
      <c r="J65">
        <v>142.58000000000001</v>
      </c>
      <c r="K65">
        <v>142.58000000000001</v>
      </c>
      <c r="L65">
        <v>142.58000000000001</v>
      </c>
      <c r="M65">
        <v>142.58000000000001</v>
      </c>
      <c r="N65" s="175">
        <v>142.58000000000001</v>
      </c>
      <c r="O65">
        <v>142.58000000000001</v>
      </c>
      <c r="P65" s="204">
        <v>142.58000000000001</v>
      </c>
      <c r="Q65" s="203">
        <v>141.08000000000001</v>
      </c>
      <c r="R65">
        <v>141.08000000000001</v>
      </c>
      <c r="S65">
        <v>141.08000000000001</v>
      </c>
      <c r="T65">
        <v>141.08000000000001</v>
      </c>
      <c r="U65">
        <v>146.5</v>
      </c>
      <c r="V65">
        <v>161.08000000000001</v>
      </c>
      <c r="W65" s="175">
        <v>157.54</v>
      </c>
      <c r="X65">
        <v>161.08000000000001</v>
      </c>
      <c r="Y65" s="175">
        <v>161.08000000000001</v>
      </c>
      <c r="Z65">
        <v>161.35</v>
      </c>
      <c r="AA65">
        <v>161.85</v>
      </c>
      <c r="AB65" s="204">
        <v>163.32</v>
      </c>
      <c r="AC65" s="203">
        <v>163.32</v>
      </c>
      <c r="AD65">
        <v>163.32</v>
      </c>
      <c r="AE65">
        <v>163.32</v>
      </c>
      <c r="AF65">
        <v>163.32</v>
      </c>
      <c r="AG65">
        <v>163.32</v>
      </c>
      <c r="AH65">
        <v>163.32</v>
      </c>
      <c r="AI65">
        <v>163.32</v>
      </c>
      <c r="AJ65">
        <v>163.32</v>
      </c>
      <c r="AK65">
        <v>163.32</v>
      </c>
      <c r="AL65">
        <v>165.03</v>
      </c>
      <c r="AM65">
        <v>188.62</v>
      </c>
      <c r="AN65" s="204">
        <v>189.68</v>
      </c>
      <c r="AO65">
        <v>185.22</v>
      </c>
      <c r="AP65">
        <v>185.16</v>
      </c>
      <c r="AQ65">
        <v>200.29</v>
      </c>
      <c r="AR65">
        <v>181.73</v>
      </c>
      <c r="AS65">
        <v>180.02</v>
      </c>
      <c r="AT65">
        <v>180.02</v>
      </c>
      <c r="AU65">
        <v>179.65</v>
      </c>
      <c r="AV65">
        <v>179.39</v>
      </c>
      <c r="AW65">
        <v>179.15</v>
      </c>
      <c r="AX65">
        <v>179.15</v>
      </c>
      <c r="AY65">
        <v>179.09</v>
      </c>
      <c r="AZ65">
        <v>179.09</v>
      </c>
      <c r="BA65">
        <v>186.4</v>
      </c>
      <c r="BB65">
        <v>186.93</v>
      </c>
      <c r="BC65" s="293">
        <v>187.500751018524</v>
      </c>
      <c r="BD65" s="293">
        <v>223.19</v>
      </c>
      <c r="BE65" s="293">
        <v>202.34162810000001</v>
      </c>
      <c r="BF65" s="293">
        <v>199.11762479999999</v>
      </c>
      <c r="BG65" s="293">
        <v>198.4951973</v>
      </c>
      <c r="BH65" s="293">
        <v>194.8990226</v>
      </c>
      <c r="BI65" s="293">
        <v>166.760695</v>
      </c>
      <c r="BJ65" s="293">
        <v>199.714911</v>
      </c>
      <c r="BK65" s="397">
        <v>200.91400150000001</v>
      </c>
      <c r="BL65" s="397">
        <v>199.91350170000001</v>
      </c>
      <c r="BM65" s="397">
        <v>191.58838990000001</v>
      </c>
      <c r="BN65" s="397">
        <v>190.98144769999999</v>
      </c>
      <c r="BO65" s="397">
        <v>190.37745000000001</v>
      </c>
      <c r="BP65" s="397">
        <v>204.6811342</v>
      </c>
      <c r="BQ65" s="397"/>
      <c r="BR65" s="226">
        <f t="shared" si="16"/>
        <v>142.57999999999998</v>
      </c>
      <c r="BS65" s="227">
        <f t="shared" si="17"/>
        <v>153.17666666666665</v>
      </c>
      <c r="BT65" s="193">
        <f t="shared" si="14"/>
        <v>7.4320849113947762E-2</v>
      </c>
      <c r="BU65" s="258">
        <f t="shared" si="18"/>
        <v>0.93317045823451961</v>
      </c>
      <c r="BV65" s="185">
        <f t="shared" si="6"/>
        <v>0.57809850748536018</v>
      </c>
      <c r="BW65" s="295">
        <f t="shared" si="7"/>
        <v>7.513329020847781E-2</v>
      </c>
      <c r="BX65" s="184">
        <f t="shared" si="8"/>
        <v>-4.6646288326527494E-2</v>
      </c>
      <c r="BY65" s="303">
        <f t="shared" si="9"/>
        <v>-7.5790397933523876E-4</v>
      </c>
      <c r="BZ65" s="300">
        <f t="shared" si="10"/>
        <v>184.96506258487702</v>
      </c>
      <c r="CA65" s="300">
        <f t="shared" si="11"/>
        <v>194.98208365000002</v>
      </c>
      <c r="CB65" s="297">
        <f t="shared" si="15"/>
        <v>5.4156287274665038E-2</v>
      </c>
      <c r="CC65" s="301">
        <f t="shared" si="19"/>
        <v>0.79382558951401438</v>
      </c>
      <c r="CD65" s="294">
        <f t="shared" si="12"/>
        <v>4.2864095067465793E-3</v>
      </c>
      <c r="CE65" s="141">
        <f t="shared" si="20"/>
        <v>145.19499999999999</v>
      </c>
      <c r="CF65" s="141">
        <f t="shared" si="21"/>
        <v>162.65999999999997</v>
      </c>
      <c r="CG65" s="6">
        <f t="shared" si="13"/>
        <v>0.12028651124349987</v>
      </c>
    </row>
    <row r="66" spans="1:85" ht="15.75">
      <c r="A66">
        <v>5020101</v>
      </c>
      <c r="B66" s="232">
        <v>79.19</v>
      </c>
      <c r="C66" s="248">
        <v>5020101</v>
      </c>
      <c r="D66" s="273" t="s">
        <v>276</v>
      </c>
      <c r="E66" s="231">
        <v>130.10000000000002</v>
      </c>
      <c r="F66" s="141">
        <v>130.1</v>
      </c>
      <c r="G66" s="141">
        <v>130.10000000000002</v>
      </c>
      <c r="H66" s="141">
        <v>130.1</v>
      </c>
      <c r="I66">
        <v>130.13</v>
      </c>
      <c r="J66">
        <v>129.49</v>
      </c>
      <c r="K66">
        <v>129.87</v>
      </c>
      <c r="L66">
        <v>129.87</v>
      </c>
      <c r="M66">
        <v>130.44999999999999</v>
      </c>
      <c r="N66" s="178">
        <v>130.46</v>
      </c>
      <c r="O66">
        <v>130.46</v>
      </c>
      <c r="P66" s="204">
        <v>130.07</v>
      </c>
      <c r="Q66" s="203">
        <v>130.63</v>
      </c>
      <c r="R66">
        <v>130.63</v>
      </c>
      <c r="S66">
        <v>130.63</v>
      </c>
      <c r="T66">
        <v>133.38</v>
      </c>
      <c r="U66">
        <v>134.19</v>
      </c>
      <c r="V66">
        <v>137.43</v>
      </c>
      <c r="W66" s="178">
        <v>145</v>
      </c>
      <c r="X66">
        <v>138.49</v>
      </c>
      <c r="Y66" s="178">
        <v>138.63999999999999</v>
      </c>
      <c r="Z66">
        <v>138.78</v>
      </c>
      <c r="AA66">
        <v>140.4</v>
      </c>
      <c r="AB66" s="204">
        <v>141.35</v>
      </c>
      <c r="AC66" s="203">
        <v>141.38</v>
      </c>
      <c r="AD66">
        <v>144.80000000000001</v>
      </c>
      <c r="AE66">
        <v>146.22999999999999</v>
      </c>
      <c r="AF66">
        <v>147.37</v>
      </c>
      <c r="AG66">
        <v>146.12</v>
      </c>
      <c r="AH66">
        <v>147.13999999999999</v>
      </c>
      <c r="AI66">
        <v>146.22</v>
      </c>
      <c r="AJ66">
        <v>147.19999999999999</v>
      </c>
      <c r="AK66">
        <v>148.97999999999999</v>
      </c>
      <c r="AL66">
        <v>149.09</v>
      </c>
      <c r="AM66">
        <v>148.13</v>
      </c>
      <c r="AN66" s="204">
        <v>148.79</v>
      </c>
      <c r="AO66">
        <v>150.13999999999999</v>
      </c>
      <c r="AP66">
        <v>155.09</v>
      </c>
      <c r="AQ66">
        <v>156.65</v>
      </c>
      <c r="AR66">
        <v>156.24</v>
      </c>
      <c r="AS66">
        <v>157.65</v>
      </c>
      <c r="AT66">
        <v>156.96</v>
      </c>
      <c r="AU66">
        <v>158.19999999999999</v>
      </c>
      <c r="AV66">
        <v>159.72</v>
      </c>
      <c r="AW66">
        <v>160.47</v>
      </c>
      <c r="AX66">
        <v>156.26</v>
      </c>
      <c r="AY66">
        <v>155.79</v>
      </c>
      <c r="AZ66">
        <v>155.63</v>
      </c>
      <c r="BA66">
        <v>157.56</v>
      </c>
      <c r="BB66">
        <v>156.91999999999999</v>
      </c>
      <c r="BC66" s="293">
        <v>157.02897310256901</v>
      </c>
      <c r="BD66" s="293">
        <v>158.04</v>
      </c>
      <c r="BE66" s="293">
        <v>156.24700780000001</v>
      </c>
      <c r="BF66" s="293">
        <v>155.655992</v>
      </c>
      <c r="BG66" s="293">
        <v>156.55940770000001</v>
      </c>
      <c r="BH66" s="293">
        <v>156.16871119999999</v>
      </c>
      <c r="BI66" s="293">
        <v>152.65274049999999</v>
      </c>
      <c r="BJ66" s="293">
        <v>158.85114669999999</v>
      </c>
      <c r="BK66" s="397">
        <v>157.89500469999999</v>
      </c>
      <c r="BL66" s="397">
        <v>157.49272110000001</v>
      </c>
      <c r="BM66" s="397">
        <v>155.20991090000001</v>
      </c>
      <c r="BN66" s="397">
        <v>155.2728176</v>
      </c>
      <c r="BO66" s="397">
        <v>155.29992580000001</v>
      </c>
      <c r="BP66" s="397">
        <v>152.3297906</v>
      </c>
      <c r="BQ66" s="397"/>
      <c r="BR66" s="226">
        <f t="shared" si="16"/>
        <v>130.10000000000002</v>
      </c>
      <c r="BS66" s="227">
        <f t="shared" si="17"/>
        <v>136.62916666666666</v>
      </c>
      <c r="BT66" s="193">
        <f t="shared" si="14"/>
        <v>5.0185754547783512E-2</v>
      </c>
      <c r="BU66" s="258">
        <f t="shared" si="18"/>
        <v>3.5241735922989323</v>
      </c>
      <c r="BV66" s="185">
        <f t="shared" si="6"/>
        <v>2.183223307006279</v>
      </c>
      <c r="BW66" s="295">
        <f t="shared" si="7"/>
        <v>-1.9125155306416897E-2</v>
      </c>
      <c r="BX66" s="184">
        <f t="shared" si="8"/>
        <v>1.2831880839498882E-2</v>
      </c>
      <c r="BY66" s="303">
        <f t="shared" si="9"/>
        <v>2.084910482594831E-4</v>
      </c>
      <c r="BZ66" s="300">
        <f t="shared" si="10"/>
        <v>157.51908109188074</v>
      </c>
      <c r="CA66" s="300">
        <f t="shared" si="11"/>
        <v>155.80293138333334</v>
      </c>
      <c r="CB66" s="297">
        <f t="shared" si="15"/>
        <v>-1.0894868714643957E-2</v>
      </c>
      <c r="CC66" s="301">
        <f t="shared" si="19"/>
        <v>-0.83358426416807541</v>
      </c>
      <c r="CD66" s="294">
        <f t="shared" si="12"/>
        <v>-4.5010938949346007E-3</v>
      </c>
      <c r="CE66" s="141">
        <f t="shared" si="20"/>
        <v>132.76666666666668</v>
      </c>
      <c r="CF66" s="141">
        <f t="shared" si="21"/>
        <v>143.07666666666665</v>
      </c>
      <c r="CG66" s="6">
        <f t="shared" si="13"/>
        <v>7.7655033894049597E-2</v>
      </c>
    </row>
    <row r="67" spans="1:85" ht="15.75">
      <c r="A67">
        <v>5030101</v>
      </c>
      <c r="B67" s="232">
        <v>53.94</v>
      </c>
      <c r="C67" s="248">
        <v>5030101</v>
      </c>
      <c r="D67" s="204" t="s">
        <v>143</v>
      </c>
      <c r="E67" s="231">
        <v>126.8775</v>
      </c>
      <c r="F67" s="141">
        <v>126.87749999999998</v>
      </c>
      <c r="G67" s="141">
        <v>126.8775</v>
      </c>
      <c r="H67" s="141">
        <v>126.87750000000001</v>
      </c>
      <c r="I67">
        <v>126.93</v>
      </c>
      <c r="J67">
        <v>126.93</v>
      </c>
      <c r="K67">
        <v>126.86</v>
      </c>
      <c r="L67">
        <v>126.86</v>
      </c>
      <c r="M67">
        <v>126.86</v>
      </c>
      <c r="N67" s="175">
        <v>126.86</v>
      </c>
      <c r="O67">
        <v>126.86</v>
      </c>
      <c r="P67" s="204">
        <v>126.86</v>
      </c>
      <c r="Q67" s="203">
        <v>126.16</v>
      </c>
      <c r="R67">
        <v>126.16</v>
      </c>
      <c r="S67">
        <v>126.16</v>
      </c>
      <c r="T67">
        <v>125.99</v>
      </c>
      <c r="U67">
        <v>126.95</v>
      </c>
      <c r="V67">
        <v>127.82</v>
      </c>
      <c r="W67" s="175">
        <v>129.88999999999999</v>
      </c>
      <c r="X67">
        <v>128.49</v>
      </c>
      <c r="Y67" s="175">
        <v>128.49</v>
      </c>
      <c r="Z67">
        <v>128.58000000000001</v>
      </c>
      <c r="AA67">
        <v>128.72</v>
      </c>
      <c r="AB67" s="204">
        <v>128.87</v>
      </c>
      <c r="AC67" s="203">
        <v>128.54</v>
      </c>
      <c r="AD67">
        <v>128.54</v>
      </c>
      <c r="AE67">
        <v>128.38999999999999</v>
      </c>
      <c r="AF67">
        <v>128.34</v>
      </c>
      <c r="AG67">
        <v>127.73</v>
      </c>
      <c r="AH67">
        <v>128.07</v>
      </c>
      <c r="AI67">
        <v>126.86</v>
      </c>
      <c r="AJ67">
        <v>126.86</v>
      </c>
      <c r="AK67">
        <v>126.86</v>
      </c>
      <c r="AL67">
        <v>126.86</v>
      </c>
      <c r="AM67">
        <v>126.86</v>
      </c>
      <c r="AN67" s="204">
        <v>126.36</v>
      </c>
      <c r="AO67">
        <v>125.99</v>
      </c>
      <c r="AP67">
        <v>125.99</v>
      </c>
      <c r="AQ67">
        <v>129.31</v>
      </c>
      <c r="AR67">
        <v>126.17</v>
      </c>
      <c r="AS67">
        <v>125.92</v>
      </c>
      <c r="AT67">
        <v>125.15</v>
      </c>
      <c r="AU67">
        <v>124.86</v>
      </c>
      <c r="AV67">
        <v>124.94</v>
      </c>
      <c r="AW67">
        <v>124.94</v>
      </c>
      <c r="AX67">
        <v>125.2</v>
      </c>
      <c r="AY67">
        <v>125.27</v>
      </c>
      <c r="AZ67">
        <v>124.85</v>
      </c>
      <c r="BA67">
        <v>123.37</v>
      </c>
      <c r="BB67">
        <v>123.48</v>
      </c>
      <c r="BC67" s="293">
        <v>124.07594919204701</v>
      </c>
      <c r="BD67" s="293">
        <v>126.69</v>
      </c>
      <c r="BE67" s="293">
        <v>124.1298079</v>
      </c>
      <c r="BF67" s="293">
        <v>123.7280488</v>
      </c>
      <c r="BG67" s="293">
        <v>123.6320376</v>
      </c>
      <c r="BH67" s="293">
        <v>122.8122115</v>
      </c>
      <c r="BI67" s="293">
        <v>118.9762235</v>
      </c>
      <c r="BJ67" s="293">
        <v>121.1356759</v>
      </c>
      <c r="BK67" s="397">
        <v>120.02400160000001</v>
      </c>
      <c r="BL67" s="397">
        <v>117.9679513</v>
      </c>
      <c r="BM67" s="397">
        <v>116.6656852</v>
      </c>
      <c r="BN67" s="397">
        <v>115.43946270000001</v>
      </c>
      <c r="BO67" s="397">
        <v>114.5278335</v>
      </c>
      <c r="BP67" s="397">
        <v>116.10183720000001</v>
      </c>
      <c r="BQ67" s="397"/>
      <c r="BR67" s="226">
        <f t="shared" ref="BR67:BR98" si="22">AVERAGE(E67:P67)</f>
        <v>126.87749999999998</v>
      </c>
      <c r="BS67" s="227">
        <f t="shared" ref="BS67:BS100" si="23">AVERAGE(Q67:AB67)</f>
        <v>127.69000000000001</v>
      </c>
      <c r="BT67" s="193">
        <f t="shared" si="14"/>
        <v>6.4038147031588721E-3</v>
      </c>
      <c r="BU67" s="258">
        <f t="shared" ref="BU67:BU98" si="24">(BS67-BR67)/$BR$126*B67</f>
        <v>0.29871945386959453</v>
      </c>
      <c r="BV67" s="185">
        <f t="shared" si="6"/>
        <v>0.18505651236063358</v>
      </c>
      <c r="BW67" s="295">
        <f t="shared" si="7"/>
        <v>1.3743416354767612E-2</v>
      </c>
      <c r="BX67" s="184">
        <f t="shared" si="8"/>
        <v>-0.29393307861794199</v>
      </c>
      <c r="BY67" s="303">
        <f t="shared" si="9"/>
        <v>-4.7757937005269927E-3</v>
      </c>
      <c r="BZ67" s="300">
        <f t="shared" si="10"/>
        <v>124.89549576600393</v>
      </c>
      <c r="CA67" s="300">
        <f t="shared" si="11"/>
        <v>119.595064725</v>
      </c>
      <c r="CB67" s="297">
        <f t="shared" si="15"/>
        <v>-4.2438928709923052E-2</v>
      </c>
      <c r="CC67" s="301">
        <f t="shared" ref="CC67:CC98" si="25">(CA67-BZ67)/$BZ$126*B67</f>
        <v>-1.7536629419328396</v>
      </c>
      <c r="CD67" s="294">
        <f t="shared" si="12"/>
        <v>-9.4692305277435159E-3</v>
      </c>
      <c r="CE67" s="141">
        <f t="shared" ref="CE67:CE98" si="26">AVERAGE(L67:W67)</f>
        <v>126.95249999999999</v>
      </c>
      <c r="CF67" s="141">
        <f t="shared" ref="CF67:CF98" si="27">AVERAGE(X67:AI67)</f>
        <v>128.30166666666665</v>
      </c>
      <c r="CG67" s="6">
        <f t="shared" si="13"/>
        <v>1.062733437046659E-2</v>
      </c>
    </row>
    <row r="68" spans="1:85" ht="15.75">
      <c r="A68">
        <v>5030201</v>
      </c>
      <c r="B68" s="232">
        <v>70.95</v>
      </c>
      <c r="C68" s="248">
        <v>5030201</v>
      </c>
      <c r="D68" s="204" t="s">
        <v>145</v>
      </c>
      <c r="E68" s="231">
        <v>134.10750000000002</v>
      </c>
      <c r="F68" s="141">
        <v>134.10750000000002</v>
      </c>
      <c r="G68" s="141">
        <v>134.10749999999999</v>
      </c>
      <c r="H68" s="141">
        <v>134.10749999999999</v>
      </c>
      <c r="I68">
        <v>134.61000000000001</v>
      </c>
      <c r="J68">
        <v>134.57</v>
      </c>
      <c r="K68">
        <v>133.58000000000001</v>
      </c>
      <c r="L68">
        <v>133.72999999999999</v>
      </c>
      <c r="M68">
        <v>133.72999999999999</v>
      </c>
      <c r="N68" s="178">
        <v>134.16999999999999</v>
      </c>
      <c r="O68">
        <v>134.16999999999999</v>
      </c>
      <c r="P68" s="204">
        <v>134.30000000000001</v>
      </c>
      <c r="Q68" s="203">
        <v>135.72999999999999</v>
      </c>
      <c r="R68">
        <v>135.72999999999999</v>
      </c>
      <c r="S68">
        <v>135.72999999999999</v>
      </c>
      <c r="T68">
        <v>135.65</v>
      </c>
      <c r="U68">
        <v>133.69</v>
      </c>
      <c r="V68">
        <v>136.25</v>
      </c>
      <c r="W68" s="178">
        <v>122.76</v>
      </c>
      <c r="X68">
        <v>138.29</v>
      </c>
      <c r="Y68" s="178">
        <v>138.38999999999999</v>
      </c>
      <c r="Z68">
        <v>138.71</v>
      </c>
      <c r="AA68">
        <v>139.30000000000001</v>
      </c>
      <c r="AB68" s="204">
        <v>140.02000000000001</v>
      </c>
      <c r="AC68" s="203">
        <v>138.33000000000001</v>
      </c>
      <c r="AD68">
        <v>138.47999999999999</v>
      </c>
      <c r="AE68">
        <v>139.03</v>
      </c>
      <c r="AF68">
        <v>138.79</v>
      </c>
      <c r="AG68">
        <v>138.85</v>
      </c>
      <c r="AH68">
        <v>138.72</v>
      </c>
      <c r="AI68">
        <v>137.15</v>
      </c>
      <c r="AJ68">
        <v>137.30000000000001</v>
      </c>
      <c r="AK68">
        <v>137.82</v>
      </c>
      <c r="AL68">
        <v>137.76</v>
      </c>
      <c r="AM68">
        <v>137.63999999999999</v>
      </c>
      <c r="AN68" s="204">
        <v>137.79</v>
      </c>
      <c r="AO68">
        <v>139.94</v>
      </c>
      <c r="AP68">
        <v>140.03</v>
      </c>
      <c r="AQ68">
        <v>141.22999999999999</v>
      </c>
      <c r="AR68">
        <v>139.54</v>
      </c>
      <c r="AS68">
        <v>139.65</v>
      </c>
      <c r="AT68">
        <v>140.07</v>
      </c>
      <c r="AU68">
        <v>139.61000000000001</v>
      </c>
      <c r="AV68">
        <v>139.97999999999999</v>
      </c>
      <c r="AW68">
        <v>140.41999999999999</v>
      </c>
      <c r="AX68">
        <v>140.58000000000001</v>
      </c>
      <c r="AY68">
        <v>141.38</v>
      </c>
      <c r="AZ68">
        <v>141.69999999999999</v>
      </c>
      <c r="BA68">
        <v>138.22999999999999</v>
      </c>
      <c r="BB68">
        <v>138.22</v>
      </c>
      <c r="BC68" s="293">
        <v>137.94561624526901</v>
      </c>
      <c r="BD68" s="293">
        <v>138.52000000000001</v>
      </c>
      <c r="BE68" s="293">
        <v>138.03863530000001</v>
      </c>
      <c r="BF68" s="293">
        <v>138.47119810000001</v>
      </c>
      <c r="BG68" s="293">
        <v>137.9862785</v>
      </c>
      <c r="BH68" s="293">
        <v>138.02074189999999</v>
      </c>
      <c r="BI68" s="293">
        <v>144.37255859999999</v>
      </c>
      <c r="BJ68" s="293">
        <v>140.39847850000001</v>
      </c>
      <c r="BK68" s="397">
        <v>140.8969998</v>
      </c>
      <c r="BL68" s="397">
        <v>140.87888000000001</v>
      </c>
      <c r="BM68" s="397">
        <v>138.92869949999999</v>
      </c>
      <c r="BN68" s="397">
        <v>139.43045140000001</v>
      </c>
      <c r="BO68" s="397">
        <v>142.05619100000001</v>
      </c>
      <c r="BP68" s="397">
        <v>141.98008780000001</v>
      </c>
      <c r="BQ68" s="397"/>
      <c r="BR68" s="226">
        <f t="shared" si="22"/>
        <v>134.10749999999999</v>
      </c>
      <c r="BS68" s="227">
        <f t="shared" si="23"/>
        <v>135.85416666666666</v>
      </c>
      <c r="BT68" s="193">
        <f t="shared" ref="BT68:BT125" si="28">BS68/BR68-1</f>
        <v>1.3024377209825522E-2</v>
      </c>
      <c r="BU68" s="258">
        <f t="shared" si="24"/>
        <v>0.84467886347205479</v>
      </c>
      <c r="BV68" s="185">
        <f t="shared" ref="BV68:BV125" si="29">BU68/$BU$126*100</f>
        <v>0.52327802061100637</v>
      </c>
      <c r="BW68" s="295">
        <f t="shared" ref="BW68:BW126" si="30">BP68/BO68-1</f>
        <v>-5.3572603534046692E-4</v>
      </c>
      <c r="BX68" s="184">
        <f t="shared" ref="BX68:BX126" si="31">(BO68-BN68)/$BN$126*B68</f>
        <v>1.1135849367296373</v>
      </c>
      <c r="BY68" s="303">
        <f t="shared" ref="BY68:BY125" si="32">(BX68/$BX$126*100)/100</f>
        <v>1.8093410754724495E-2</v>
      </c>
      <c r="BZ68" s="300">
        <f t="shared" ref="BZ68:BZ126" si="33">AVERAGE(AS68:BD68)</f>
        <v>139.69213468710578</v>
      </c>
      <c r="CA68" s="300">
        <f t="shared" ref="CA68:CA126" si="34">AVERAGE(BE68:BP68)</f>
        <v>140.12160003333335</v>
      </c>
      <c r="CB68" s="297">
        <f t="shared" ref="CB68:CB125" si="35">CA68/BZ68-1</f>
        <v>3.0743702728111E-3</v>
      </c>
      <c r="CC68" s="301">
        <f t="shared" si="25"/>
        <v>0.18689794223894576</v>
      </c>
      <c r="CD68" s="294">
        <f t="shared" ref="CD68:CD125" si="36">CC68/$CC$126</f>
        <v>1.0091903397758217E-3</v>
      </c>
      <c r="CE68" s="141">
        <f t="shared" si="26"/>
        <v>133.80333333333334</v>
      </c>
      <c r="CF68" s="141">
        <f t="shared" si="27"/>
        <v>138.67166666666668</v>
      </c>
      <c r="CG68" s="6">
        <f t="shared" ref="CG68:CG124" si="37">CF68/CE68-1</f>
        <v>3.6384245534490933E-2</v>
      </c>
    </row>
    <row r="69" spans="1:85" ht="15.75">
      <c r="A69">
        <v>5030301</v>
      </c>
      <c r="B69" s="232">
        <v>10.17</v>
      </c>
      <c r="C69" s="248">
        <v>5030301</v>
      </c>
      <c r="D69" s="204" t="s">
        <v>146</v>
      </c>
      <c r="E69" s="231">
        <v>165.71250000000003</v>
      </c>
      <c r="F69" s="141">
        <v>165.71250000000003</v>
      </c>
      <c r="G69" s="141">
        <v>165.71250000000001</v>
      </c>
      <c r="H69" s="141">
        <v>165.71250000000001</v>
      </c>
      <c r="I69">
        <v>165.09</v>
      </c>
      <c r="J69">
        <v>165.09</v>
      </c>
      <c r="K69">
        <v>165.92</v>
      </c>
      <c r="L69">
        <v>165.92</v>
      </c>
      <c r="M69">
        <v>165.92</v>
      </c>
      <c r="N69" s="175">
        <v>165.92</v>
      </c>
      <c r="O69">
        <v>165.92</v>
      </c>
      <c r="P69" s="204">
        <v>165.92</v>
      </c>
      <c r="Q69" s="203">
        <v>166.89</v>
      </c>
      <c r="R69">
        <v>166.89</v>
      </c>
      <c r="S69">
        <v>166.89</v>
      </c>
      <c r="T69">
        <v>168.21</v>
      </c>
      <c r="U69">
        <v>176.38</v>
      </c>
      <c r="V69">
        <v>176.38</v>
      </c>
      <c r="W69" s="175">
        <v>157.02000000000001</v>
      </c>
      <c r="X69">
        <v>176.38</v>
      </c>
      <c r="Y69" s="175">
        <v>176.38</v>
      </c>
      <c r="Z69">
        <v>176.38</v>
      </c>
      <c r="AA69">
        <v>176.38</v>
      </c>
      <c r="AB69" s="204">
        <v>176.38</v>
      </c>
      <c r="AC69" s="203">
        <v>176.38</v>
      </c>
      <c r="AD69">
        <v>176.38</v>
      </c>
      <c r="AE69">
        <v>176.38</v>
      </c>
      <c r="AF69">
        <v>176.38</v>
      </c>
      <c r="AG69">
        <v>176.38</v>
      </c>
      <c r="AH69">
        <v>176.38</v>
      </c>
      <c r="AI69">
        <v>176.38</v>
      </c>
      <c r="AJ69">
        <v>176.38</v>
      </c>
      <c r="AK69">
        <v>176.38</v>
      </c>
      <c r="AL69">
        <v>176.38</v>
      </c>
      <c r="AM69">
        <v>176.38</v>
      </c>
      <c r="AN69" s="204">
        <v>176.38</v>
      </c>
      <c r="AO69">
        <v>174.72</v>
      </c>
      <c r="AP69">
        <v>174.72</v>
      </c>
      <c r="AQ69">
        <v>174.72</v>
      </c>
      <c r="AR69">
        <v>181.37</v>
      </c>
      <c r="AS69">
        <v>181.37</v>
      </c>
      <c r="AT69">
        <v>181.37</v>
      </c>
      <c r="AU69">
        <v>181.37</v>
      </c>
      <c r="AV69">
        <v>181.37</v>
      </c>
      <c r="AW69">
        <v>181.37</v>
      </c>
      <c r="AX69">
        <v>181.37</v>
      </c>
      <c r="AY69">
        <v>181.37</v>
      </c>
      <c r="AZ69">
        <v>181.37</v>
      </c>
      <c r="BA69">
        <v>181.37</v>
      </c>
      <c r="BB69">
        <v>181.37</v>
      </c>
      <c r="BC69" s="293">
        <v>181.374192237854</v>
      </c>
      <c r="BD69" s="293">
        <v>181.37</v>
      </c>
      <c r="BE69" s="293">
        <v>181.37419220000001</v>
      </c>
      <c r="BF69" s="293">
        <v>181.37419220000001</v>
      </c>
      <c r="BG69" s="293">
        <v>178.25053930000001</v>
      </c>
      <c r="BH69" s="293">
        <v>184.07454490000001</v>
      </c>
      <c r="BI69" s="293">
        <v>215.2130842</v>
      </c>
      <c r="BJ69" s="293">
        <v>191.84582230000001</v>
      </c>
      <c r="BK69" s="397">
        <v>190.32399649999999</v>
      </c>
      <c r="BL69" s="397">
        <v>188.66182570000001</v>
      </c>
      <c r="BM69" s="397">
        <v>188.11782600000001</v>
      </c>
      <c r="BN69" s="397">
        <v>185.9738231</v>
      </c>
      <c r="BO69" s="397">
        <v>185.22278069999999</v>
      </c>
      <c r="BP69" s="397">
        <v>186.19344229999999</v>
      </c>
      <c r="BQ69" s="397"/>
      <c r="BR69" s="226">
        <f t="shared" si="22"/>
        <v>165.71250000000003</v>
      </c>
      <c r="BS69" s="227">
        <f t="shared" si="23"/>
        <v>171.71333333333337</v>
      </c>
      <c r="BT69" s="193">
        <f t="shared" si="28"/>
        <v>3.6212315506273463E-2</v>
      </c>
      <c r="BU69" s="258">
        <f t="shared" si="24"/>
        <v>0.41596971501083396</v>
      </c>
      <c r="BV69" s="185">
        <f t="shared" si="29"/>
        <v>0.25769297483101383</v>
      </c>
      <c r="BW69" s="295">
        <f t="shared" si="30"/>
        <v>5.2405087340317014E-3</v>
      </c>
      <c r="BX69" s="184">
        <f t="shared" si="31"/>
        <v>-4.5656719387604246E-2</v>
      </c>
      <c r="BY69" s="303">
        <f t="shared" si="32"/>
        <v>-7.4182556744989349E-4</v>
      </c>
      <c r="BZ69" s="300">
        <f t="shared" si="33"/>
        <v>181.37034935315447</v>
      </c>
      <c r="CA69" s="300">
        <f t="shared" si="34"/>
        <v>188.05217244999997</v>
      </c>
      <c r="CB69" s="297">
        <f t="shared" si="35"/>
        <v>3.6840768740181495E-2</v>
      </c>
      <c r="CC69" s="301">
        <f t="shared" si="25"/>
        <v>0.41681171818876211</v>
      </c>
      <c r="CD69" s="294">
        <f t="shared" si="36"/>
        <v>2.2506527062971992E-3</v>
      </c>
      <c r="CE69" s="141">
        <f t="shared" si="26"/>
        <v>167.35500000000002</v>
      </c>
      <c r="CF69" s="141">
        <f t="shared" si="27"/>
        <v>176.38000000000002</v>
      </c>
      <c r="CG69" s="6">
        <f t="shared" si="37"/>
        <v>5.3927280332227934E-2</v>
      </c>
    </row>
    <row r="70" spans="1:85" ht="15.75">
      <c r="A70">
        <v>5040101</v>
      </c>
      <c r="B70" s="232">
        <v>77.63</v>
      </c>
      <c r="C70" s="248">
        <v>5040101</v>
      </c>
      <c r="D70" s="204" t="s">
        <v>244</v>
      </c>
      <c r="E70" s="231">
        <v>160.08500000000001</v>
      </c>
      <c r="F70" s="141">
        <v>160.08499999999998</v>
      </c>
      <c r="G70" s="141">
        <v>160.08499999999998</v>
      </c>
      <c r="H70" s="141">
        <v>160.08500000000001</v>
      </c>
      <c r="I70">
        <v>159.31</v>
      </c>
      <c r="J70">
        <v>159.68</v>
      </c>
      <c r="K70">
        <v>159.97</v>
      </c>
      <c r="L70">
        <v>159.97</v>
      </c>
      <c r="M70">
        <v>160.34</v>
      </c>
      <c r="N70" s="178">
        <v>160.32</v>
      </c>
      <c r="O70">
        <v>160.32</v>
      </c>
      <c r="P70" s="204">
        <v>160.77000000000001</v>
      </c>
      <c r="Q70" s="203">
        <v>162.79</v>
      </c>
      <c r="R70">
        <v>162.79</v>
      </c>
      <c r="S70">
        <v>162.79</v>
      </c>
      <c r="T70">
        <v>163.58000000000001</v>
      </c>
      <c r="U70">
        <v>166.12</v>
      </c>
      <c r="V70">
        <v>167.88</v>
      </c>
      <c r="W70" s="178">
        <v>166.34</v>
      </c>
      <c r="X70">
        <v>169.76</v>
      </c>
      <c r="Y70" s="178">
        <v>169.73</v>
      </c>
      <c r="Z70">
        <v>166.67</v>
      </c>
      <c r="AA70">
        <v>168.04</v>
      </c>
      <c r="AB70" s="204">
        <v>168.04</v>
      </c>
      <c r="AC70" s="203">
        <v>169.02</v>
      </c>
      <c r="AD70">
        <v>169.11</v>
      </c>
      <c r="AE70">
        <v>169.04</v>
      </c>
      <c r="AF70">
        <v>169.81</v>
      </c>
      <c r="AG70">
        <v>166.89</v>
      </c>
      <c r="AH70">
        <v>169.36</v>
      </c>
      <c r="AI70">
        <v>167.98</v>
      </c>
      <c r="AJ70">
        <v>167.98</v>
      </c>
      <c r="AK70">
        <v>168.22</v>
      </c>
      <c r="AL70">
        <v>168.07</v>
      </c>
      <c r="AM70">
        <v>168.08</v>
      </c>
      <c r="AN70" s="204">
        <v>168.14</v>
      </c>
      <c r="AO70">
        <v>171.34</v>
      </c>
      <c r="AP70">
        <v>171.59</v>
      </c>
      <c r="AQ70">
        <v>180.69</v>
      </c>
      <c r="AR70">
        <v>175.49</v>
      </c>
      <c r="AS70">
        <v>177.46</v>
      </c>
      <c r="AT70">
        <v>177.4</v>
      </c>
      <c r="AU70">
        <v>178.11</v>
      </c>
      <c r="AV70">
        <v>178.4</v>
      </c>
      <c r="AW70">
        <v>179.58</v>
      </c>
      <c r="AX70">
        <v>178.28</v>
      </c>
      <c r="AY70">
        <v>177</v>
      </c>
      <c r="AZ70">
        <v>176.59</v>
      </c>
      <c r="BA70">
        <v>179.22</v>
      </c>
      <c r="BB70">
        <v>179.72</v>
      </c>
      <c r="BC70" s="293">
        <v>180.032527446746</v>
      </c>
      <c r="BD70" s="293">
        <v>187.54</v>
      </c>
      <c r="BE70" s="293">
        <v>177.20714810000001</v>
      </c>
      <c r="BF70" s="293">
        <v>176.9758344</v>
      </c>
      <c r="BG70" s="293">
        <v>181.83399439999999</v>
      </c>
      <c r="BH70" s="293">
        <v>184.5087528</v>
      </c>
      <c r="BI70" s="293">
        <v>177.48831509999999</v>
      </c>
      <c r="BJ70" s="293">
        <v>194.9924231</v>
      </c>
      <c r="BK70" s="397">
        <v>194.41499709999999</v>
      </c>
      <c r="BL70" s="397">
        <v>202.7334213</v>
      </c>
      <c r="BM70" s="397">
        <v>200.32722949999999</v>
      </c>
      <c r="BN70" s="397">
        <v>200.48015119999999</v>
      </c>
      <c r="BO70" s="397">
        <v>194.75018979999999</v>
      </c>
      <c r="BP70" s="397">
        <v>209.27267069999999</v>
      </c>
      <c r="BQ70" s="397"/>
      <c r="BR70" s="226">
        <f t="shared" si="22"/>
        <v>160.08499999999998</v>
      </c>
      <c r="BS70" s="227">
        <f t="shared" si="23"/>
        <v>166.21083333333334</v>
      </c>
      <c r="BT70" s="193">
        <f t="shared" si="28"/>
        <v>3.8266129452062092E-2</v>
      </c>
      <c r="BU70" s="258">
        <f t="shared" si="24"/>
        <v>3.2413352906807922</v>
      </c>
      <c r="BV70" s="185">
        <f t="shared" si="29"/>
        <v>2.0080051584008407</v>
      </c>
      <c r="BW70" s="295">
        <f t="shared" si="30"/>
        <v>7.456979074019876E-2</v>
      </c>
      <c r="BX70" s="184">
        <f t="shared" si="31"/>
        <v>-2.6588912595016612</v>
      </c>
      <c r="BY70" s="303">
        <f t="shared" si="32"/>
        <v>-4.3201385115350523E-2</v>
      </c>
      <c r="BZ70" s="300">
        <f t="shared" si="33"/>
        <v>179.11104395389552</v>
      </c>
      <c r="CA70" s="300">
        <f t="shared" si="34"/>
        <v>191.24876062499996</v>
      </c>
      <c r="CB70" s="297">
        <f t="shared" si="35"/>
        <v>6.7766433622199029E-2</v>
      </c>
      <c r="CC70" s="301">
        <f t="shared" si="25"/>
        <v>5.7795040927951238</v>
      </c>
      <c r="CD70" s="294">
        <f t="shared" si="36"/>
        <v>3.1207511593074475E-2</v>
      </c>
      <c r="CE70" s="141">
        <f t="shared" si="26"/>
        <v>162.83416666666668</v>
      </c>
      <c r="CF70" s="141">
        <f t="shared" si="27"/>
        <v>168.62083333333331</v>
      </c>
      <c r="CG70" s="6">
        <f t="shared" si="37"/>
        <v>3.5537177394179054E-2</v>
      </c>
    </row>
    <row r="71" spans="1:85" ht="15.75">
      <c r="A71">
        <v>5040102</v>
      </c>
      <c r="B71" s="232">
        <v>29.84</v>
      </c>
      <c r="C71" s="248">
        <v>5040102</v>
      </c>
      <c r="D71" s="204" t="s">
        <v>245</v>
      </c>
      <c r="E71" s="231">
        <v>125.28125</v>
      </c>
      <c r="F71" s="141">
        <v>125.28125</v>
      </c>
      <c r="G71" s="141">
        <v>125.28125</v>
      </c>
      <c r="H71" s="141">
        <v>125.28125</v>
      </c>
      <c r="I71">
        <v>124.13</v>
      </c>
      <c r="J71">
        <v>124.13</v>
      </c>
      <c r="K71">
        <v>124.07</v>
      </c>
      <c r="L71">
        <v>124.07</v>
      </c>
      <c r="M71">
        <v>124.43</v>
      </c>
      <c r="N71" s="175">
        <v>124.49</v>
      </c>
      <c r="O71">
        <v>124.49</v>
      </c>
      <c r="P71" s="204">
        <v>132.44</v>
      </c>
      <c r="Q71" s="203">
        <v>133.87</v>
      </c>
      <c r="R71">
        <v>133.87</v>
      </c>
      <c r="S71">
        <v>133.87</v>
      </c>
      <c r="T71">
        <v>129.38999999999999</v>
      </c>
      <c r="U71">
        <v>136.59</v>
      </c>
      <c r="V71">
        <v>140.08000000000001</v>
      </c>
      <c r="W71" s="175">
        <v>150.68</v>
      </c>
      <c r="X71">
        <v>141.28</v>
      </c>
      <c r="Y71" s="175">
        <v>141.97</v>
      </c>
      <c r="Z71">
        <v>141.69</v>
      </c>
      <c r="AA71">
        <v>138.77000000000001</v>
      </c>
      <c r="AB71" s="204">
        <v>139.4</v>
      </c>
      <c r="AC71" s="203">
        <v>137.9</v>
      </c>
      <c r="AD71">
        <v>137.63999999999999</v>
      </c>
      <c r="AE71">
        <v>137.72999999999999</v>
      </c>
      <c r="AF71">
        <v>137.74</v>
      </c>
      <c r="AG71">
        <v>137.51</v>
      </c>
      <c r="AH71">
        <v>138.07</v>
      </c>
      <c r="AI71">
        <v>138.07</v>
      </c>
      <c r="AJ71">
        <v>138.07</v>
      </c>
      <c r="AK71">
        <v>138.74</v>
      </c>
      <c r="AL71">
        <v>138.49</v>
      </c>
      <c r="AM71">
        <v>137.94999999999999</v>
      </c>
      <c r="AN71" s="204">
        <v>137.51</v>
      </c>
      <c r="AO71">
        <v>137.5</v>
      </c>
      <c r="AP71">
        <v>137.71</v>
      </c>
      <c r="AQ71">
        <v>137.05000000000001</v>
      </c>
      <c r="AR71">
        <v>138.47</v>
      </c>
      <c r="AS71">
        <v>138.32</v>
      </c>
      <c r="AT71">
        <v>139.46</v>
      </c>
      <c r="AU71">
        <v>139.38999999999999</v>
      </c>
      <c r="AV71">
        <v>139.18</v>
      </c>
      <c r="AW71">
        <v>140.15</v>
      </c>
      <c r="AX71">
        <v>141.87</v>
      </c>
      <c r="AY71">
        <v>142.31</v>
      </c>
      <c r="AZ71">
        <v>144.54</v>
      </c>
      <c r="BA71">
        <v>144.13</v>
      </c>
      <c r="BB71">
        <v>145.18</v>
      </c>
      <c r="BC71" s="293">
        <v>144.74869966506901</v>
      </c>
      <c r="BD71" s="293">
        <v>144.69</v>
      </c>
      <c r="BE71" s="293">
        <v>146.64089680000001</v>
      </c>
      <c r="BF71" s="293">
        <v>148.8377571</v>
      </c>
      <c r="BG71" s="293">
        <v>147.12483879999999</v>
      </c>
      <c r="BH71" s="293">
        <v>148.8737941</v>
      </c>
      <c r="BI71" s="293">
        <v>136.2483263</v>
      </c>
      <c r="BJ71" s="293">
        <v>151.53763290000001</v>
      </c>
      <c r="BK71" s="397">
        <v>152.0220041</v>
      </c>
      <c r="BL71" s="397">
        <v>152.4578333</v>
      </c>
      <c r="BM71" s="397">
        <v>154.12663219999999</v>
      </c>
      <c r="BN71" s="397">
        <v>152.3883343</v>
      </c>
      <c r="BO71" s="397">
        <v>153.3660769</v>
      </c>
      <c r="BP71" s="397">
        <v>153.4677744</v>
      </c>
      <c r="BQ71" s="397"/>
      <c r="BR71" s="226">
        <f t="shared" si="22"/>
        <v>125.28125</v>
      </c>
      <c r="BS71" s="227">
        <f t="shared" si="23"/>
        <v>138.45500000000001</v>
      </c>
      <c r="BT71" s="193">
        <f t="shared" si="28"/>
        <v>0.10515340483911206</v>
      </c>
      <c r="BU71" s="258">
        <f t="shared" si="24"/>
        <v>2.67939924811196</v>
      </c>
      <c r="BV71" s="185">
        <f t="shared" si="29"/>
        <v>1.6598861361528918</v>
      </c>
      <c r="BW71" s="295">
        <f t="shared" si="30"/>
        <v>6.63102962895179E-4</v>
      </c>
      <c r="BX71" s="184">
        <f t="shared" si="31"/>
        <v>0.17439846190130831</v>
      </c>
      <c r="BY71" s="303">
        <f t="shared" si="32"/>
        <v>2.8336078390566845E-3</v>
      </c>
      <c r="BZ71" s="300">
        <f t="shared" si="33"/>
        <v>141.99739163875574</v>
      </c>
      <c r="CA71" s="300">
        <f t="shared" si="34"/>
        <v>149.75765843333332</v>
      </c>
      <c r="CB71" s="297">
        <f t="shared" si="35"/>
        <v>5.465077002484553E-2</v>
      </c>
      <c r="CC71" s="301">
        <f t="shared" si="25"/>
        <v>1.4203633743966482</v>
      </c>
      <c r="CD71" s="294">
        <f t="shared" si="36"/>
        <v>7.669517273656697E-3</v>
      </c>
      <c r="CE71" s="141">
        <f t="shared" si="26"/>
        <v>132.35583333333332</v>
      </c>
      <c r="CF71" s="141">
        <f t="shared" si="27"/>
        <v>138.98083333333332</v>
      </c>
      <c r="CG71" s="6">
        <f t="shared" si="37"/>
        <v>5.0054461772872427E-2</v>
      </c>
    </row>
    <row r="72" spans="1:85" ht="15.75">
      <c r="A72">
        <v>5040103</v>
      </c>
      <c r="B72" s="232">
        <v>42.01</v>
      </c>
      <c r="C72" s="248">
        <v>5040103</v>
      </c>
      <c r="D72" s="273" t="s">
        <v>277</v>
      </c>
      <c r="E72" s="231">
        <v>186.62</v>
      </c>
      <c r="F72" s="141">
        <v>186.61999999999998</v>
      </c>
      <c r="G72" s="141">
        <v>186.62</v>
      </c>
      <c r="H72" s="141">
        <v>186.62</v>
      </c>
      <c r="I72">
        <v>186.61</v>
      </c>
      <c r="J72">
        <v>186.68</v>
      </c>
      <c r="K72">
        <v>186.41</v>
      </c>
      <c r="L72">
        <v>186.48</v>
      </c>
      <c r="M72">
        <v>186.57</v>
      </c>
      <c r="N72" s="178">
        <v>186.65</v>
      </c>
      <c r="O72">
        <v>186.82</v>
      </c>
      <c r="P72" s="204">
        <v>186.74</v>
      </c>
      <c r="Q72" s="203">
        <v>187.49</v>
      </c>
      <c r="R72">
        <v>187.49</v>
      </c>
      <c r="S72">
        <v>187.29</v>
      </c>
      <c r="T72">
        <v>188.16</v>
      </c>
      <c r="U72">
        <v>194.98</v>
      </c>
      <c r="V72">
        <v>196.41</v>
      </c>
      <c r="W72" s="178">
        <v>173.71</v>
      </c>
      <c r="X72">
        <v>196.9</v>
      </c>
      <c r="Y72" s="178">
        <v>196.79</v>
      </c>
      <c r="Z72">
        <v>196.54</v>
      </c>
      <c r="AA72">
        <v>198.23</v>
      </c>
      <c r="AB72" s="204">
        <v>199.62</v>
      </c>
      <c r="AC72" s="203">
        <v>200.71</v>
      </c>
      <c r="AD72">
        <v>202.12</v>
      </c>
      <c r="AE72">
        <v>201.54</v>
      </c>
      <c r="AF72">
        <v>201.84</v>
      </c>
      <c r="AG72">
        <v>201.98</v>
      </c>
      <c r="AH72">
        <v>201.86</v>
      </c>
      <c r="AI72">
        <v>202.54</v>
      </c>
      <c r="AJ72">
        <v>203.73</v>
      </c>
      <c r="AK72">
        <v>204.06</v>
      </c>
      <c r="AL72">
        <v>204.2</v>
      </c>
      <c r="AM72">
        <v>204.12</v>
      </c>
      <c r="AN72" s="204">
        <v>204.36</v>
      </c>
      <c r="AO72">
        <v>208.44</v>
      </c>
      <c r="AP72">
        <v>208.09</v>
      </c>
      <c r="AQ72">
        <v>206.54</v>
      </c>
      <c r="AR72">
        <v>205.89</v>
      </c>
      <c r="AS72">
        <v>205.74</v>
      </c>
      <c r="AT72">
        <v>205.51</v>
      </c>
      <c r="AU72">
        <v>207.43</v>
      </c>
      <c r="AV72">
        <v>208.74</v>
      </c>
      <c r="AW72">
        <v>209.59</v>
      </c>
      <c r="AX72">
        <v>210.13</v>
      </c>
      <c r="AY72">
        <v>206.51</v>
      </c>
      <c r="AZ72">
        <v>207.17</v>
      </c>
      <c r="BA72">
        <v>206.9</v>
      </c>
      <c r="BB72">
        <v>206.87</v>
      </c>
      <c r="BC72" s="293">
        <v>206.32364749908399</v>
      </c>
      <c r="BD72" s="293">
        <v>205.22</v>
      </c>
      <c r="BE72" s="293">
        <v>206.66987900000001</v>
      </c>
      <c r="BF72" s="293">
        <v>207.03012939999999</v>
      </c>
      <c r="BG72" s="293">
        <v>199.7874022</v>
      </c>
      <c r="BH72" s="293">
        <v>200.5290747</v>
      </c>
      <c r="BI72" s="293">
        <v>200.2026558</v>
      </c>
      <c r="BJ72" s="293">
        <v>198.1629729</v>
      </c>
      <c r="BK72" s="397">
        <v>201.43399239999999</v>
      </c>
      <c r="BL72" s="397">
        <v>200.23670200000001</v>
      </c>
      <c r="BM72" s="397">
        <v>199.2841482</v>
      </c>
      <c r="BN72" s="397">
        <v>200.12431140000001</v>
      </c>
      <c r="BO72" s="397">
        <v>194.77959870000001</v>
      </c>
      <c r="BP72" s="397">
        <v>202.09102630000001</v>
      </c>
      <c r="BQ72" s="397"/>
      <c r="BR72" s="226">
        <f t="shared" si="22"/>
        <v>186.62000000000003</v>
      </c>
      <c r="BS72" s="227">
        <f t="shared" si="23"/>
        <v>191.96749999999997</v>
      </c>
      <c r="BT72" s="193">
        <f t="shared" si="28"/>
        <v>2.8654485049833589E-2</v>
      </c>
      <c r="BU72" s="258">
        <f t="shared" si="24"/>
        <v>1.531202641445119</v>
      </c>
      <c r="BV72" s="185">
        <f t="shared" si="29"/>
        <v>0.94857906598518127</v>
      </c>
      <c r="BW72" s="295">
        <f t="shared" si="30"/>
        <v>3.7536927115560337E-2</v>
      </c>
      <c r="BX72" s="184">
        <f t="shared" si="31"/>
        <v>-1.3421354280688653</v>
      </c>
      <c r="BY72" s="303">
        <f t="shared" si="32"/>
        <v>-2.1806875064091978E-2</v>
      </c>
      <c r="BZ72" s="300">
        <f t="shared" si="33"/>
        <v>207.17780395825699</v>
      </c>
      <c r="CA72" s="300">
        <f t="shared" si="34"/>
        <v>200.86099108333335</v>
      </c>
      <c r="CB72" s="297">
        <f t="shared" si="35"/>
        <v>-3.0489814807557192E-2</v>
      </c>
      <c r="CC72" s="301">
        <f t="shared" si="25"/>
        <v>-1.6277012133523971</v>
      </c>
      <c r="CD72" s="294">
        <f t="shared" si="36"/>
        <v>-8.7890766526284719E-3</v>
      </c>
      <c r="CE72" s="141">
        <f t="shared" si="26"/>
        <v>187.39916666666667</v>
      </c>
      <c r="CF72" s="141">
        <f t="shared" si="27"/>
        <v>200.05583333333331</v>
      </c>
      <c r="CG72" s="6">
        <f t="shared" si="37"/>
        <v>6.7538542949763913E-2</v>
      </c>
    </row>
    <row r="73" spans="1:85" ht="15.75">
      <c r="A73">
        <v>5050101</v>
      </c>
      <c r="B73" s="232">
        <v>24.14</v>
      </c>
      <c r="C73" s="248">
        <v>5050101</v>
      </c>
      <c r="D73" s="204" t="s">
        <v>148</v>
      </c>
      <c r="E73" s="231">
        <v>109.07499999999999</v>
      </c>
      <c r="F73" s="141">
        <v>109.07499999999997</v>
      </c>
      <c r="G73" s="141">
        <v>109.07499999999999</v>
      </c>
      <c r="H73" s="141">
        <v>109.07499999999999</v>
      </c>
      <c r="I73">
        <v>109.15</v>
      </c>
      <c r="J73">
        <v>109.15</v>
      </c>
      <c r="K73">
        <v>109.04</v>
      </c>
      <c r="L73">
        <v>109.04</v>
      </c>
      <c r="M73">
        <v>109.04</v>
      </c>
      <c r="N73" s="175">
        <v>109.06</v>
      </c>
      <c r="O73">
        <v>109.06</v>
      </c>
      <c r="P73" s="204">
        <v>109.06</v>
      </c>
      <c r="Q73" s="203">
        <v>108.65</v>
      </c>
      <c r="R73">
        <v>108.65</v>
      </c>
      <c r="S73">
        <v>108.65</v>
      </c>
      <c r="T73">
        <v>108.41</v>
      </c>
      <c r="U73">
        <v>109.41</v>
      </c>
      <c r="V73">
        <v>110.95</v>
      </c>
      <c r="W73" s="175">
        <v>111.79</v>
      </c>
      <c r="X73">
        <v>109.85</v>
      </c>
      <c r="Y73" s="175">
        <v>110.22</v>
      </c>
      <c r="Z73">
        <v>109.83</v>
      </c>
      <c r="AA73">
        <v>110.58</v>
      </c>
      <c r="AB73" s="204">
        <v>111.71</v>
      </c>
      <c r="AC73" s="203">
        <v>111.32</v>
      </c>
      <c r="AD73">
        <v>111.25</v>
      </c>
      <c r="AE73">
        <v>112</v>
      </c>
      <c r="AF73">
        <v>112.64</v>
      </c>
      <c r="AG73">
        <v>113.91</v>
      </c>
      <c r="AH73">
        <v>114</v>
      </c>
      <c r="AI73">
        <v>112.29</v>
      </c>
      <c r="AJ73">
        <v>113.04</v>
      </c>
      <c r="AK73">
        <v>112.99</v>
      </c>
      <c r="AL73">
        <v>112.7</v>
      </c>
      <c r="AM73">
        <v>112.51</v>
      </c>
      <c r="AN73" s="204">
        <v>112.65</v>
      </c>
      <c r="AO73">
        <v>111.33</v>
      </c>
      <c r="AP73">
        <v>111.61</v>
      </c>
      <c r="AQ73">
        <v>109.69</v>
      </c>
      <c r="AR73">
        <v>110.98</v>
      </c>
      <c r="AS73">
        <v>110.93</v>
      </c>
      <c r="AT73">
        <v>110.9</v>
      </c>
      <c r="AU73">
        <v>111.38</v>
      </c>
      <c r="AV73">
        <v>111.48</v>
      </c>
      <c r="AW73">
        <v>111.4</v>
      </c>
      <c r="AX73">
        <v>109.53</v>
      </c>
      <c r="AY73">
        <v>108.7</v>
      </c>
      <c r="AZ73">
        <v>109.1</v>
      </c>
      <c r="BA73">
        <v>107.37</v>
      </c>
      <c r="BB73">
        <v>107.21</v>
      </c>
      <c r="BC73" s="293">
        <v>107.443678379058</v>
      </c>
      <c r="BD73" s="293">
        <v>103.51</v>
      </c>
      <c r="BE73" s="293">
        <v>106.95502759999999</v>
      </c>
      <c r="BF73" s="293">
        <v>108.1001639</v>
      </c>
      <c r="BG73" s="293">
        <v>106.9144964</v>
      </c>
      <c r="BH73" s="293">
        <v>106.4466</v>
      </c>
      <c r="BI73" s="293">
        <v>105.5514455</v>
      </c>
      <c r="BJ73" s="293">
        <v>109.9141836</v>
      </c>
      <c r="BK73" s="397">
        <v>108.65099429999999</v>
      </c>
      <c r="BL73" s="397">
        <v>108.4164262</v>
      </c>
      <c r="BM73" s="397">
        <v>108.78273249999999</v>
      </c>
      <c r="BN73" s="397">
        <v>110.41228769999999</v>
      </c>
      <c r="BO73" s="397">
        <v>111.3755941</v>
      </c>
      <c r="BP73" s="397">
        <v>108.495307</v>
      </c>
      <c r="BQ73" s="397"/>
      <c r="BR73" s="226">
        <f t="shared" si="22"/>
        <v>109.07499999999997</v>
      </c>
      <c r="BS73" s="227">
        <f t="shared" si="23"/>
        <v>109.89166666666667</v>
      </c>
      <c r="BT73" s="193">
        <f t="shared" si="28"/>
        <v>7.4872029948813701E-3</v>
      </c>
      <c r="BU73" s="258">
        <f t="shared" si="24"/>
        <v>0.13437277628673336</v>
      </c>
      <c r="BV73" s="185">
        <f t="shared" si="29"/>
        <v>8.3243849751727175E-2</v>
      </c>
      <c r="BW73" s="295">
        <f t="shared" si="30"/>
        <v>-2.5861025687673567E-2</v>
      </c>
      <c r="BX73" s="184">
        <f t="shared" si="31"/>
        <v>0.13900198599416802</v>
      </c>
      <c r="BY73" s="303">
        <f t="shared" si="32"/>
        <v>2.2584896269349903E-3</v>
      </c>
      <c r="BZ73" s="300">
        <f t="shared" si="33"/>
        <v>109.07947319825483</v>
      </c>
      <c r="CA73" s="300">
        <f t="shared" si="34"/>
        <v>108.33460489999999</v>
      </c>
      <c r="CB73" s="297">
        <f t="shared" si="35"/>
        <v>-6.8286752439757903E-3</v>
      </c>
      <c r="CC73" s="301">
        <f t="shared" si="25"/>
        <v>-0.11029117171533219</v>
      </c>
      <c r="CD73" s="294">
        <f t="shared" si="36"/>
        <v>-5.9553777705785745E-4</v>
      </c>
      <c r="CE73" s="141">
        <f t="shared" si="26"/>
        <v>109.31416666666667</v>
      </c>
      <c r="CF73" s="141">
        <f t="shared" si="27"/>
        <v>111.63333333333333</v>
      </c>
      <c r="CG73" s="6">
        <f t="shared" si="37"/>
        <v>2.1215609443728578E-2</v>
      </c>
    </row>
    <row r="74" spans="1:85" ht="15.75">
      <c r="A74">
        <v>5050201</v>
      </c>
      <c r="B74" s="232">
        <v>47.54</v>
      </c>
      <c r="C74" s="248">
        <v>5050201</v>
      </c>
      <c r="D74" s="204" t="s">
        <v>150</v>
      </c>
      <c r="E74" s="231">
        <v>117.82124999999998</v>
      </c>
      <c r="F74" s="141">
        <v>117.82124999999999</v>
      </c>
      <c r="G74" s="141">
        <v>117.82124999999999</v>
      </c>
      <c r="H74" s="141">
        <v>117.82124999999999</v>
      </c>
      <c r="I74">
        <v>117.44</v>
      </c>
      <c r="J74">
        <v>117.77</v>
      </c>
      <c r="K74">
        <v>117.92</v>
      </c>
      <c r="L74">
        <v>117.92</v>
      </c>
      <c r="M74">
        <v>117.92</v>
      </c>
      <c r="N74" s="178">
        <v>117.77</v>
      </c>
      <c r="O74">
        <v>117.77</v>
      </c>
      <c r="P74" s="204">
        <v>118.06</v>
      </c>
      <c r="Q74" s="203">
        <v>118.74</v>
      </c>
      <c r="R74">
        <v>118.76</v>
      </c>
      <c r="S74">
        <v>118.76</v>
      </c>
      <c r="T74">
        <v>118.42</v>
      </c>
      <c r="U74">
        <v>117.96</v>
      </c>
      <c r="V74">
        <v>117.8</v>
      </c>
      <c r="W74" s="178">
        <v>119.28</v>
      </c>
      <c r="X74">
        <v>121.43</v>
      </c>
      <c r="Y74" s="178">
        <v>121.93</v>
      </c>
      <c r="Z74">
        <v>121.2</v>
      </c>
      <c r="AA74">
        <v>121.28</v>
      </c>
      <c r="AB74" s="204">
        <v>122.13</v>
      </c>
      <c r="AC74" s="203">
        <v>127.41</v>
      </c>
      <c r="AD74">
        <v>127.36</v>
      </c>
      <c r="AE74">
        <v>127.24</v>
      </c>
      <c r="AF74">
        <v>127</v>
      </c>
      <c r="AG74">
        <v>126.95</v>
      </c>
      <c r="AH74">
        <v>126.95</v>
      </c>
      <c r="AI74">
        <v>126.95</v>
      </c>
      <c r="AJ74">
        <v>127.2</v>
      </c>
      <c r="AK74">
        <v>127.13</v>
      </c>
      <c r="AL74">
        <v>126.75</v>
      </c>
      <c r="AM74">
        <v>126.09</v>
      </c>
      <c r="AN74" s="204">
        <v>126.11</v>
      </c>
      <c r="AO74">
        <v>127.39</v>
      </c>
      <c r="AP74">
        <v>127.71</v>
      </c>
      <c r="AQ74">
        <v>126.67</v>
      </c>
      <c r="AR74">
        <v>127.02</v>
      </c>
      <c r="AS74">
        <v>126.94</v>
      </c>
      <c r="AT74">
        <v>126.87</v>
      </c>
      <c r="AU74">
        <v>127.26</v>
      </c>
      <c r="AV74">
        <v>127.34</v>
      </c>
      <c r="AW74">
        <v>127.77</v>
      </c>
      <c r="AX74">
        <v>129.38999999999999</v>
      </c>
      <c r="AY74">
        <v>128.66999999999999</v>
      </c>
      <c r="AZ74">
        <v>127.47</v>
      </c>
      <c r="BA74">
        <v>125.47</v>
      </c>
      <c r="BB74">
        <v>125.97</v>
      </c>
      <c r="BC74" s="293">
        <v>126.499199867248</v>
      </c>
      <c r="BD74" s="293">
        <v>126.23</v>
      </c>
      <c r="BE74" s="293">
        <v>127.9523849</v>
      </c>
      <c r="BF74" s="293">
        <v>128.47448589999999</v>
      </c>
      <c r="BG74" s="293">
        <v>128.80806920000001</v>
      </c>
      <c r="BH74" s="293">
        <v>128.53181359999999</v>
      </c>
      <c r="BI74" s="293">
        <v>123.029089</v>
      </c>
      <c r="BJ74" s="293">
        <v>127.7700186</v>
      </c>
      <c r="BK74" s="397">
        <v>127.0670056</v>
      </c>
      <c r="BL74" s="397">
        <v>125.5711317</v>
      </c>
      <c r="BM74" s="397">
        <v>123.5917091</v>
      </c>
      <c r="BN74" s="397">
        <v>125.1028776</v>
      </c>
      <c r="BO74" s="397">
        <v>126.99273820000001</v>
      </c>
      <c r="BP74" s="397">
        <v>124.8598576</v>
      </c>
      <c r="BQ74" s="397"/>
      <c r="BR74" s="226">
        <f t="shared" si="22"/>
        <v>117.82124999999998</v>
      </c>
      <c r="BS74" s="227">
        <f t="shared" si="23"/>
        <v>119.8075</v>
      </c>
      <c r="BT74" s="193">
        <f t="shared" si="28"/>
        <v>1.6858164380364471E-2</v>
      </c>
      <c r="BU74" s="258">
        <f t="shared" si="24"/>
        <v>0.64360925780581801</v>
      </c>
      <c r="BV74" s="185">
        <f t="shared" si="29"/>
        <v>0.39871552732737403</v>
      </c>
      <c r="BW74" s="295">
        <f t="shared" si="30"/>
        <v>-1.6795295780148822E-2</v>
      </c>
      <c r="BX74" s="184">
        <f t="shared" si="31"/>
        <v>0.53704198841489104</v>
      </c>
      <c r="BY74" s="303">
        <f t="shared" si="32"/>
        <v>8.7258016595134196E-3</v>
      </c>
      <c r="BZ74" s="300">
        <f t="shared" si="33"/>
        <v>127.15659998893733</v>
      </c>
      <c r="CA74" s="300">
        <f t="shared" si="34"/>
        <v>126.47926508333332</v>
      </c>
      <c r="CB74" s="297">
        <f t="shared" si="35"/>
        <v>-5.3267774198345608E-3</v>
      </c>
      <c r="CC74" s="301">
        <f t="shared" si="25"/>
        <v>-0.19750888089370067</v>
      </c>
      <c r="CD74" s="294">
        <f t="shared" si="36"/>
        <v>-1.0664860844910948E-3</v>
      </c>
      <c r="CE74" s="141">
        <f t="shared" si="26"/>
        <v>118.26333333333334</v>
      </c>
      <c r="CF74" s="141">
        <f t="shared" si="27"/>
        <v>124.81916666666667</v>
      </c>
      <c r="CG74" s="6">
        <f t="shared" si="37"/>
        <v>5.5434200512979537E-2</v>
      </c>
    </row>
    <row r="75" spans="1:85" ht="15.75">
      <c r="A75">
        <v>5060101</v>
      </c>
      <c r="B75" s="232">
        <v>78.63</v>
      </c>
      <c r="C75" s="248">
        <v>5060101</v>
      </c>
      <c r="D75" s="204" t="s">
        <v>151</v>
      </c>
      <c r="E75" s="231">
        <v>163.83124999999998</v>
      </c>
      <c r="F75" s="141">
        <v>163.83125000000001</v>
      </c>
      <c r="G75" s="141">
        <v>163.83124999999998</v>
      </c>
      <c r="H75" s="141">
        <v>163.83125000000001</v>
      </c>
      <c r="I75">
        <v>164.07</v>
      </c>
      <c r="J75">
        <v>164.07</v>
      </c>
      <c r="K75">
        <v>163.80000000000001</v>
      </c>
      <c r="L75">
        <v>163.80000000000001</v>
      </c>
      <c r="M75">
        <v>163.80000000000001</v>
      </c>
      <c r="N75" s="175">
        <v>163.74</v>
      </c>
      <c r="O75">
        <v>163.74</v>
      </c>
      <c r="P75" s="204">
        <v>163.63</v>
      </c>
      <c r="Q75" s="203">
        <v>164.41</v>
      </c>
      <c r="R75">
        <v>164.41</v>
      </c>
      <c r="S75">
        <v>164.68</v>
      </c>
      <c r="T75">
        <v>163.88</v>
      </c>
      <c r="U75">
        <v>164.08</v>
      </c>
      <c r="V75">
        <v>164.39</v>
      </c>
      <c r="W75" s="175">
        <v>189.58</v>
      </c>
      <c r="X75">
        <v>165.15</v>
      </c>
      <c r="Y75" s="175">
        <v>166.67</v>
      </c>
      <c r="Z75">
        <v>169.33</v>
      </c>
      <c r="AA75">
        <v>169.28</v>
      </c>
      <c r="AB75" s="204">
        <v>169.26</v>
      </c>
      <c r="AC75" s="203">
        <v>169.17</v>
      </c>
      <c r="AD75">
        <v>168.96</v>
      </c>
      <c r="AE75">
        <v>168.67</v>
      </c>
      <c r="AF75">
        <v>167.36</v>
      </c>
      <c r="AG75">
        <v>169.14</v>
      </c>
      <c r="AH75">
        <v>169.58</v>
      </c>
      <c r="AI75">
        <v>169.64</v>
      </c>
      <c r="AJ75">
        <v>169.64</v>
      </c>
      <c r="AK75">
        <v>170.17</v>
      </c>
      <c r="AL75">
        <v>170.03</v>
      </c>
      <c r="AM75">
        <v>170.19</v>
      </c>
      <c r="AN75" s="204">
        <v>169.99</v>
      </c>
      <c r="AO75">
        <v>171.37</v>
      </c>
      <c r="AP75">
        <v>163.83000000000001</v>
      </c>
      <c r="AQ75">
        <v>160.83000000000001</v>
      </c>
      <c r="AR75">
        <v>162.94999999999999</v>
      </c>
      <c r="AS75">
        <v>163.19</v>
      </c>
      <c r="AT75">
        <v>163.43</v>
      </c>
      <c r="AU75">
        <v>164.21</v>
      </c>
      <c r="AV75">
        <v>165.77</v>
      </c>
      <c r="AW75">
        <v>165.84</v>
      </c>
      <c r="AX75">
        <v>165.36</v>
      </c>
      <c r="AY75">
        <v>166.94</v>
      </c>
      <c r="AZ75">
        <v>166.3</v>
      </c>
      <c r="BA75">
        <v>164.57</v>
      </c>
      <c r="BB75">
        <v>166.23</v>
      </c>
      <c r="BC75" s="293">
        <v>165.98303318023599</v>
      </c>
      <c r="BD75" s="293">
        <v>165.07</v>
      </c>
      <c r="BE75" s="293">
        <v>166.73817629999999</v>
      </c>
      <c r="BF75" s="293">
        <v>166.65508750000001</v>
      </c>
      <c r="BG75" s="293">
        <v>165.7339096</v>
      </c>
      <c r="BH75" s="293">
        <v>168.20203069999999</v>
      </c>
      <c r="BI75" s="293">
        <v>164.32756190000001</v>
      </c>
      <c r="BJ75" s="293">
        <v>167.00714830000001</v>
      </c>
      <c r="BK75" s="397">
        <v>170.41699890000001</v>
      </c>
      <c r="BL75" s="397">
        <v>170.102036</v>
      </c>
      <c r="BM75" s="397">
        <v>170.3181744</v>
      </c>
      <c r="BN75" s="397">
        <v>171.20884659999999</v>
      </c>
      <c r="BO75" s="397">
        <v>189.8885846</v>
      </c>
      <c r="BP75" s="397">
        <v>171.61121370000001</v>
      </c>
      <c r="BQ75" s="397"/>
      <c r="BR75" s="226">
        <f t="shared" si="22"/>
        <v>163.83124999999998</v>
      </c>
      <c r="BS75" s="227">
        <f t="shared" si="23"/>
        <v>167.92666666666668</v>
      </c>
      <c r="BT75" s="193">
        <f t="shared" si="28"/>
        <v>2.499777464108166E-2</v>
      </c>
      <c r="BU75" s="258">
        <f t="shared" si="24"/>
        <v>2.1949041713506703</v>
      </c>
      <c r="BV75" s="185">
        <f t="shared" si="29"/>
        <v>1.3597417431449887</v>
      </c>
      <c r="BW75" s="295">
        <f t="shared" si="30"/>
        <v>-9.6253131479710818E-2</v>
      </c>
      <c r="BX75" s="184">
        <f t="shared" si="31"/>
        <v>8.7796731870875977</v>
      </c>
      <c r="BY75" s="303">
        <f t="shared" si="32"/>
        <v>0.14265120515435328</v>
      </c>
      <c r="BZ75" s="300">
        <f t="shared" si="33"/>
        <v>165.24108609835298</v>
      </c>
      <c r="CA75" s="300">
        <f t="shared" si="34"/>
        <v>170.18414737500001</v>
      </c>
      <c r="CB75" s="297">
        <f t="shared" si="35"/>
        <v>2.9914238603496512E-2</v>
      </c>
      <c r="CC75" s="301">
        <f t="shared" si="25"/>
        <v>2.3840110483273156</v>
      </c>
      <c r="CD75" s="294">
        <f t="shared" si="36"/>
        <v>1.2872912837182705E-2</v>
      </c>
      <c r="CE75" s="141">
        <f t="shared" si="26"/>
        <v>166.17833333333331</v>
      </c>
      <c r="CF75" s="141">
        <f t="shared" si="27"/>
        <v>168.51749999999996</v>
      </c>
      <c r="CG75" s="6">
        <f t="shared" si="37"/>
        <v>1.4076243393141841E-2</v>
      </c>
    </row>
    <row r="76" spans="1:85" ht="15.75">
      <c r="A76">
        <v>5060201</v>
      </c>
      <c r="B76" s="232">
        <v>18.059999999999999</v>
      </c>
      <c r="C76" s="248">
        <v>5060201</v>
      </c>
      <c r="D76" s="204" t="s">
        <v>246</v>
      </c>
      <c r="E76" s="231">
        <v>201.40999999999997</v>
      </c>
      <c r="F76" s="141">
        <v>201.40999999999994</v>
      </c>
      <c r="G76" s="141">
        <v>201.40999999999997</v>
      </c>
      <c r="H76" s="141">
        <v>201.40999999999997</v>
      </c>
      <c r="I76">
        <v>201.32</v>
      </c>
      <c r="J76">
        <v>201.32</v>
      </c>
      <c r="K76">
        <v>201.32</v>
      </c>
      <c r="L76">
        <v>201.32</v>
      </c>
      <c r="M76">
        <v>201.32</v>
      </c>
      <c r="N76" s="178">
        <v>201.32</v>
      </c>
      <c r="O76">
        <v>201.32</v>
      </c>
      <c r="P76" s="204">
        <v>202.04</v>
      </c>
      <c r="Q76" s="203">
        <v>200.68</v>
      </c>
      <c r="R76">
        <v>200.68</v>
      </c>
      <c r="S76">
        <v>200.68</v>
      </c>
      <c r="T76">
        <v>202.02</v>
      </c>
      <c r="U76">
        <v>199.96</v>
      </c>
      <c r="V76">
        <v>199.96</v>
      </c>
      <c r="W76" s="178">
        <v>157.38</v>
      </c>
      <c r="X76">
        <v>199.96</v>
      </c>
      <c r="Y76" s="178">
        <v>199.96</v>
      </c>
      <c r="Z76">
        <v>210.43</v>
      </c>
      <c r="AA76">
        <v>210.43</v>
      </c>
      <c r="AB76" s="204">
        <v>199.96</v>
      </c>
      <c r="AC76" s="203">
        <v>199.96</v>
      </c>
      <c r="AD76">
        <v>199.96</v>
      </c>
      <c r="AE76">
        <v>199.92</v>
      </c>
      <c r="AF76">
        <v>199.8</v>
      </c>
      <c r="AG76">
        <v>199.43</v>
      </c>
      <c r="AH76">
        <v>199.43</v>
      </c>
      <c r="AI76">
        <v>200.79</v>
      </c>
      <c r="AJ76">
        <v>200.79</v>
      </c>
      <c r="AK76">
        <v>200.79</v>
      </c>
      <c r="AL76">
        <v>200.77</v>
      </c>
      <c r="AM76">
        <v>200.55</v>
      </c>
      <c r="AN76" s="204">
        <v>200.55</v>
      </c>
      <c r="AO76">
        <v>201.17</v>
      </c>
      <c r="AP76">
        <v>201.17</v>
      </c>
      <c r="AQ76">
        <v>196.78</v>
      </c>
      <c r="AR76">
        <v>201.17</v>
      </c>
      <c r="AS76">
        <v>201.17</v>
      </c>
      <c r="AT76">
        <v>201.17</v>
      </c>
      <c r="AU76">
        <v>202.46</v>
      </c>
      <c r="AV76">
        <v>203.89</v>
      </c>
      <c r="AW76">
        <v>204.84</v>
      </c>
      <c r="AX76">
        <v>207.43</v>
      </c>
      <c r="AY76">
        <v>207.43</v>
      </c>
      <c r="AZ76">
        <v>209.94</v>
      </c>
      <c r="BA76">
        <v>215.56</v>
      </c>
      <c r="BB76">
        <v>215.56</v>
      </c>
      <c r="BC76" s="293">
        <v>215.06502628326399</v>
      </c>
      <c r="BD76" s="293">
        <v>211.27</v>
      </c>
      <c r="BE76" s="293">
        <v>215.0614262</v>
      </c>
      <c r="BF76" s="293">
        <v>214.58554269999999</v>
      </c>
      <c r="BG76" s="293">
        <v>204.76591590000001</v>
      </c>
      <c r="BH76" s="293">
        <v>204.76627350000001</v>
      </c>
      <c r="BI76" s="293">
        <v>218.02372930000001</v>
      </c>
      <c r="BJ76" s="293">
        <v>212.3390436</v>
      </c>
      <c r="BK76" s="397">
        <v>215.73998929999999</v>
      </c>
      <c r="BL76" s="397">
        <v>216.21570589999999</v>
      </c>
      <c r="BM76" s="397">
        <v>214.92166520000001</v>
      </c>
      <c r="BN76" s="397">
        <v>212.5062466</v>
      </c>
      <c r="BO76" s="397">
        <v>212.50607969999999</v>
      </c>
      <c r="BP76" s="397">
        <v>208.92465110000001</v>
      </c>
      <c r="BQ76" s="397"/>
      <c r="BR76" s="226">
        <f t="shared" si="22"/>
        <v>201.40999999999997</v>
      </c>
      <c r="BS76" s="227">
        <f t="shared" si="23"/>
        <v>198.50833333333335</v>
      </c>
      <c r="BT76" s="193">
        <f t="shared" si="28"/>
        <v>-1.4406765635602059E-2</v>
      </c>
      <c r="BU76" s="258">
        <f t="shared" si="24"/>
        <v>-0.35718602738146166</v>
      </c>
      <c r="BV76" s="185">
        <f t="shared" si="29"/>
        <v>-0.22127651759841102</v>
      </c>
      <c r="BW76" s="295">
        <f t="shared" si="30"/>
        <v>-1.6853299468212679E-2</v>
      </c>
      <c r="BX76" s="184">
        <f t="shared" si="31"/>
        <v>-1.8017452117132046E-5</v>
      </c>
      <c r="BY76" s="303">
        <f t="shared" si="32"/>
        <v>-2.9274566416661045E-7</v>
      </c>
      <c r="BZ76" s="300">
        <f t="shared" si="33"/>
        <v>207.98208552360538</v>
      </c>
      <c r="CA76" s="300">
        <f t="shared" si="34"/>
        <v>212.52968908333332</v>
      </c>
      <c r="CB76" s="297">
        <f t="shared" si="35"/>
        <v>2.1865361856907573E-2</v>
      </c>
      <c r="CC76" s="301">
        <f t="shared" si="25"/>
        <v>0.50376076243573931</v>
      </c>
      <c r="CD76" s="294">
        <f t="shared" si="36"/>
        <v>2.720150307263856E-3</v>
      </c>
      <c r="CE76" s="141">
        <f t="shared" si="26"/>
        <v>197.39000000000001</v>
      </c>
      <c r="CF76" s="141">
        <f t="shared" si="27"/>
        <v>201.66916666666668</v>
      </c>
      <c r="CG76" s="6">
        <f t="shared" si="37"/>
        <v>2.1678740902105753E-2</v>
      </c>
    </row>
    <row r="77" spans="1:85" ht="15.75">
      <c r="A77">
        <v>5060202</v>
      </c>
      <c r="B77" s="232">
        <v>5.89</v>
      </c>
      <c r="C77" s="248">
        <v>5060202</v>
      </c>
      <c r="D77" s="204" t="s">
        <v>247</v>
      </c>
      <c r="E77" s="231">
        <v>193.49250000000004</v>
      </c>
      <c r="F77" s="141">
        <v>193.49250000000004</v>
      </c>
      <c r="G77" s="141">
        <v>193.49250000000004</v>
      </c>
      <c r="H77" s="141">
        <v>193.49250000000004</v>
      </c>
      <c r="I77">
        <v>192.93</v>
      </c>
      <c r="J77">
        <v>192.93</v>
      </c>
      <c r="K77">
        <v>192.93</v>
      </c>
      <c r="L77">
        <v>192.93</v>
      </c>
      <c r="M77">
        <v>192.93</v>
      </c>
      <c r="N77" s="175">
        <v>192.93</v>
      </c>
      <c r="O77">
        <v>192.93</v>
      </c>
      <c r="P77" s="204">
        <v>197.43</v>
      </c>
      <c r="Q77" s="203">
        <v>197.43</v>
      </c>
      <c r="R77">
        <v>197.43</v>
      </c>
      <c r="S77">
        <v>197.43</v>
      </c>
      <c r="T77">
        <v>195.93</v>
      </c>
      <c r="U77">
        <v>198.93</v>
      </c>
      <c r="V77">
        <v>198.93</v>
      </c>
      <c r="W77" s="175">
        <v>168.25</v>
      </c>
      <c r="X77">
        <v>198.93</v>
      </c>
      <c r="Y77" s="175">
        <v>194.43</v>
      </c>
      <c r="Z77">
        <v>194.43</v>
      </c>
      <c r="AA77">
        <v>197.43</v>
      </c>
      <c r="AB77" s="204">
        <v>197.43</v>
      </c>
      <c r="AC77" s="203">
        <v>197.43</v>
      </c>
      <c r="AD77">
        <v>197.43</v>
      </c>
      <c r="AE77">
        <v>195.93</v>
      </c>
      <c r="AF77">
        <v>195.78</v>
      </c>
      <c r="AG77">
        <v>195.78</v>
      </c>
      <c r="AH77">
        <v>195.78</v>
      </c>
      <c r="AI77">
        <v>195.78</v>
      </c>
      <c r="AJ77">
        <v>195.78</v>
      </c>
      <c r="AK77">
        <v>195.78</v>
      </c>
      <c r="AL77">
        <v>194.43</v>
      </c>
      <c r="AM77">
        <v>194.21</v>
      </c>
      <c r="AN77" s="204">
        <v>194.21</v>
      </c>
      <c r="AO77">
        <v>192.63</v>
      </c>
      <c r="AP77">
        <v>192.63</v>
      </c>
      <c r="AQ77">
        <v>186.02</v>
      </c>
      <c r="AR77">
        <v>192.63</v>
      </c>
      <c r="AS77">
        <v>192.63</v>
      </c>
      <c r="AT77">
        <v>192.63</v>
      </c>
      <c r="AU77">
        <v>192.41</v>
      </c>
      <c r="AV77">
        <v>192.63</v>
      </c>
      <c r="AW77">
        <v>192.63</v>
      </c>
      <c r="AX77">
        <v>192.63</v>
      </c>
      <c r="AY77">
        <v>192.63</v>
      </c>
      <c r="AZ77">
        <v>192.63</v>
      </c>
      <c r="BA77">
        <v>195.63</v>
      </c>
      <c r="BB77">
        <v>195.63</v>
      </c>
      <c r="BC77" s="293">
        <v>195.63366174697799</v>
      </c>
      <c r="BD77" s="293">
        <v>188.36</v>
      </c>
      <c r="BE77" s="293">
        <v>195.4086661</v>
      </c>
      <c r="BF77" s="293">
        <v>195.18367050000001</v>
      </c>
      <c r="BG77" s="293">
        <v>195.18367050000001</v>
      </c>
      <c r="BH77" s="293">
        <v>195.4086661</v>
      </c>
      <c r="BI77" s="293">
        <v>221.11856940000001</v>
      </c>
      <c r="BJ77" s="293">
        <v>194.5086598</v>
      </c>
      <c r="BK77" s="397">
        <v>227.2840023</v>
      </c>
      <c r="BL77" s="397">
        <v>212.9586697</v>
      </c>
      <c r="BM77" s="397">
        <v>206.9586754</v>
      </c>
      <c r="BN77" s="397">
        <v>206.39617440000001</v>
      </c>
      <c r="BO77" s="397">
        <v>207.0711613</v>
      </c>
      <c r="BP77" s="397">
        <v>198.5400558</v>
      </c>
      <c r="BQ77" s="397"/>
      <c r="BR77" s="226">
        <f t="shared" si="22"/>
        <v>193.49250000000004</v>
      </c>
      <c r="BS77" s="227">
        <f t="shared" si="23"/>
        <v>194.74833333333333</v>
      </c>
      <c r="BT77" s="193">
        <f t="shared" si="28"/>
        <v>6.4903463097190084E-3</v>
      </c>
      <c r="BU77" s="258">
        <f t="shared" si="24"/>
        <v>5.0416941483333755E-2</v>
      </c>
      <c r="BV77" s="185">
        <f t="shared" si="29"/>
        <v>3.1233263297504827E-2</v>
      </c>
      <c r="BW77" s="295">
        <f t="shared" si="30"/>
        <v>-4.1198906918961664E-2</v>
      </c>
      <c r="BX77" s="184">
        <f t="shared" si="31"/>
        <v>2.3764568488348105E-2</v>
      </c>
      <c r="BY77" s="303">
        <f t="shared" si="32"/>
        <v>3.8612420560503506E-4</v>
      </c>
      <c r="BZ77" s="300">
        <f t="shared" si="33"/>
        <v>193.00613847891486</v>
      </c>
      <c r="CA77" s="300">
        <f t="shared" si="34"/>
        <v>204.66838677500002</v>
      </c>
      <c r="CB77" s="297">
        <f t="shared" si="35"/>
        <v>6.0424235146071315E-2</v>
      </c>
      <c r="CC77" s="301">
        <f t="shared" si="25"/>
        <v>0.42132921308149862</v>
      </c>
      <c r="CD77" s="294">
        <f t="shared" si="36"/>
        <v>2.2750457635514502E-3</v>
      </c>
      <c r="CE77" s="141">
        <f t="shared" si="26"/>
        <v>193.62333333333336</v>
      </c>
      <c r="CF77" s="141">
        <f t="shared" si="27"/>
        <v>196.38000000000002</v>
      </c>
      <c r="CG77" s="6">
        <f t="shared" si="37"/>
        <v>1.4237264792466453E-2</v>
      </c>
    </row>
    <row r="78" spans="1:85" ht="15.75">
      <c r="A78">
        <v>6010101</v>
      </c>
      <c r="B78" s="232">
        <v>149.37</v>
      </c>
      <c r="C78" s="249">
        <v>6010101</v>
      </c>
      <c r="D78" s="273" t="s">
        <v>154</v>
      </c>
      <c r="E78" s="231">
        <v>154.98625000000004</v>
      </c>
      <c r="F78" s="141">
        <v>154.98625000000004</v>
      </c>
      <c r="G78" s="141">
        <v>154.98625000000004</v>
      </c>
      <c r="H78" s="141">
        <v>154.98625000000001</v>
      </c>
      <c r="I78">
        <v>153.41</v>
      </c>
      <c r="J78">
        <v>153.37</v>
      </c>
      <c r="K78">
        <v>153.37</v>
      </c>
      <c r="L78">
        <v>153.37</v>
      </c>
      <c r="M78">
        <v>155.13999999999999</v>
      </c>
      <c r="N78" s="178">
        <v>156.66</v>
      </c>
      <c r="O78">
        <v>156.66</v>
      </c>
      <c r="P78" s="204">
        <v>157.91</v>
      </c>
      <c r="Q78" s="203">
        <v>158.46</v>
      </c>
      <c r="R78">
        <v>158.86000000000001</v>
      </c>
      <c r="S78">
        <v>159.5</v>
      </c>
      <c r="T78">
        <v>160.81</v>
      </c>
      <c r="U78">
        <v>167.85</v>
      </c>
      <c r="V78">
        <v>161.81</v>
      </c>
      <c r="W78" s="178">
        <v>165.61</v>
      </c>
      <c r="X78">
        <v>163.44</v>
      </c>
      <c r="Y78" s="178">
        <v>164.79</v>
      </c>
      <c r="Z78">
        <v>165.57</v>
      </c>
      <c r="AA78">
        <v>168.07</v>
      </c>
      <c r="AB78" s="204">
        <v>169.98</v>
      </c>
      <c r="AC78" s="203">
        <v>171.14</v>
      </c>
      <c r="AD78">
        <v>171.22</v>
      </c>
      <c r="AE78">
        <v>172.68</v>
      </c>
      <c r="AF78">
        <v>169.81</v>
      </c>
      <c r="AG78">
        <v>169.94</v>
      </c>
      <c r="AH78">
        <v>167.34</v>
      </c>
      <c r="AI78">
        <v>170.03</v>
      </c>
      <c r="AJ78">
        <v>170.69</v>
      </c>
      <c r="AK78">
        <v>170.98</v>
      </c>
      <c r="AL78">
        <v>170.9</v>
      </c>
      <c r="AM78">
        <v>172.43</v>
      </c>
      <c r="AN78" s="204">
        <v>172.71</v>
      </c>
      <c r="AO78">
        <v>171.03</v>
      </c>
      <c r="AP78">
        <v>172.42</v>
      </c>
      <c r="AQ78">
        <v>174.77</v>
      </c>
      <c r="AR78">
        <v>174.28</v>
      </c>
      <c r="AS78">
        <v>175.15</v>
      </c>
      <c r="AT78">
        <v>181.58</v>
      </c>
      <c r="AU78">
        <v>180.17</v>
      </c>
      <c r="AV78">
        <v>179.09</v>
      </c>
      <c r="AW78">
        <v>179.22</v>
      </c>
      <c r="AX78">
        <v>178.99</v>
      </c>
      <c r="AY78">
        <v>179.7</v>
      </c>
      <c r="AZ78">
        <v>181.04</v>
      </c>
      <c r="BA78">
        <v>180.92</v>
      </c>
      <c r="BB78">
        <v>181.87</v>
      </c>
      <c r="BC78" s="293">
        <v>181.98370933532701</v>
      </c>
      <c r="BD78" s="293">
        <v>186.71</v>
      </c>
      <c r="BE78" s="293">
        <v>187.86891700000001</v>
      </c>
      <c r="BF78" s="293">
        <v>181.8791986</v>
      </c>
      <c r="BG78" s="293">
        <v>182.7110529</v>
      </c>
      <c r="BH78" s="293">
        <v>183.50785970000001</v>
      </c>
      <c r="BI78" s="293">
        <v>170.06354329999999</v>
      </c>
      <c r="BJ78" s="293">
        <v>184.2639685</v>
      </c>
      <c r="BK78" s="397">
        <v>183.53600499999999</v>
      </c>
      <c r="BL78" s="397">
        <v>189.75391389999999</v>
      </c>
      <c r="BM78" s="397">
        <v>196.13336319999999</v>
      </c>
      <c r="BN78" s="397">
        <v>195.760715</v>
      </c>
      <c r="BO78" s="397">
        <v>198.02108999999999</v>
      </c>
      <c r="BP78" s="397">
        <v>200.82757470000001</v>
      </c>
      <c r="BQ78" s="397"/>
      <c r="BR78" s="226">
        <f t="shared" si="22"/>
        <v>154.98625000000001</v>
      </c>
      <c r="BS78" s="227">
        <f t="shared" si="23"/>
        <v>163.72916666666666</v>
      </c>
      <c r="BT78" s="193">
        <f t="shared" si="28"/>
        <v>5.641091817284849E-2</v>
      </c>
      <c r="BU78" s="258">
        <f t="shared" si="24"/>
        <v>8.9012072862770264</v>
      </c>
      <c r="BV78" s="185">
        <f t="shared" si="29"/>
        <v>5.5142922727643313</v>
      </c>
      <c r="BW78" s="295">
        <f t="shared" si="30"/>
        <v>1.4172655548962076E-2</v>
      </c>
      <c r="BX78" s="184">
        <f t="shared" si="31"/>
        <v>2.0181952057997519</v>
      </c>
      <c r="BY78" s="303">
        <f t="shared" si="32"/>
        <v>3.2791423121248831E-2</v>
      </c>
      <c r="BZ78" s="300">
        <f t="shared" si="33"/>
        <v>180.53530911127723</v>
      </c>
      <c r="CA78" s="300">
        <f t="shared" si="34"/>
        <v>187.86060015000007</v>
      </c>
      <c r="CB78" s="399">
        <f t="shared" si="35"/>
        <v>4.0575392563278134E-2</v>
      </c>
      <c r="CC78" s="379">
        <f t="shared" si="25"/>
        <v>6.7113866396587918</v>
      </c>
      <c r="CD78" s="380">
        <f t="shared" si="36"/>
        <v>3.6239385421295428E-2</v>
      </c>
      <c r="CE78" s="141">
        <f t="shared" si="26"/>
        <v>159.38666666666666</v>
      </c>
      <c r="CF78" s="141">
        <f t="shared" si="27"/>
        <v>168.66749999999999</v>
      </c>
      <c r="CG78" s="6">
        <f t="shared" si="37"/>
        <v>5.8228417266187105E-2</v>
      </c>
    </row>
    <row r="79" spans="1:85" ht="15.75">
      <c r="A79">
        <v>6010201</v>
      </c>
      <c r="B79" s="232">
        <v>39.96</v>
      </c>
      <c r="C79" s="249">
        <v>6010201</v>
      </c>
      <c r="D79" s="204" t="s">
        <v>156</v>
      </c>
      <c r="E79" s="231">
        <v>152.85750000000002</v>
      </c>
      <c r="F79" s="141">
        <v>152.85750000000002</v>
      </c>
      <c r="G79" s="141">
        <v>152.85750000000002</v>
      </c>
      <c r="H79" s="141">
        <v>152.85750000000002</v>
      </c>
      <c r="I79">
        <v>152.41</v>
      </c>
      <c r="J79">
        <v>152.41</v>
      </c>
      <c r="K79">
        <v>152.69</v>
      </c>
      <c r="L79">
        <v>152.69</v>
      </c>
      <c r="M79">
        <v>152.69</v>
      </c>
      <c r="N79" s="175">
        <v>152.99</v>
      </c>
      <c r="O79">
        <v>152.99</v>
      </c>
      <c r="P79" s="204">
        <v>153.99</v>
      </c>
      <c r="Q79" s="203">
        <v>150.30000000000001</v>
      </c>
      <c r="R79">
        <v>150.30000000000001</v>
      </c>
      <c r="S79">
        <v>150.06</v>
      </c>
      <c r="T79">
        <v>149.15</v>
      </c>
      <c r="U79">
        <v>149.18</v>
      </c>
      <c r="V79">
        <v>154.82</v>
      </c>
      <c r="W79" s="175">
        <v>155.74</v>
      </c>
      <c r="X79">
        <v>156.15</v>
      </c>
      <c r="Y79" s="175">
        <v>154.43</v>
      </c>
      <c r="Z79">
        <v>153.36000000000001</v>
      </c>
      <c r="AA79">
        <v>152.13999999999999</v>
      </c>
      <c r="AB79" s="204">
        <v>153.66</v>
      </c>
      <c r="AC79" s="203">
        <v>155.94</v>
      </c>
      <c r="AD79">
        <v>155.58000000000001</v>
      </c>
      <c r="AE79">
        <v>156.13</v>
      </c>
      <c r="AF79">
        <v>152.49</v>
      </c>
      <c r="AG79">
        <v>152.32</v>
      </c>
      <c r="AH79">
        <v>152.43</v>
      </c>
      <c r="AI79">
        <v>153.58000000000001</v>
      </c>
      <c r="AJ79">
        <v>153.58000000000001</v>
      </c>
      <c r="AK79">
        <v>153.61000000000001</v>
      </c>
      <c r="AL79">
        <v>153.5</v>
      </c>
      <c r="AM79">
        <v>153.77000000000001</v>
      </c>
      <c r="AN79" s="204">
        <v>153.08000000000001</v>
      </c>
      <c r="AO79">
        <v>151.53</v>
      </c>
      <c r="AP79">
        <v>151.77000000000001</v>
      </c>
      <c r="AQ79">
        <v>147.41999999999999</v>
      </c>
      <c r="AR79">
        <v>149.32</v>
      </c>
      <c r="AS79">
        <v>149.49</v>
      </c>
      <c r="AT79">
        <v>149.88999999999999</v>
      </c>
      <c r="AU79">
        <v>152.77000000000001</v>
      </c>
      <c r="AV79">
        <v>154.16999999999999</v>
      </c>
      <c r="AW79">
        <v>157.66</v>
      </c>
      <c r="AX79">
        <v>158.72</v>
      </c>
      <c r="AY79">
        <v>157.38999999999999</v>
      </c>
      <c r="AZ79">
        <v>156.15</v>
      </c>
      <c r="BA79">
        <v>157.59</v>
      </c>
      <c r="BB79">
        <v>157.46</v>
      </c>
      <c r="BC79" s="293">
        <v>157.63893127441401</v>
      </c>
      <c r="BD79" s="293">
        <v>153.93</v>
      </c>
      <c r="BE79" s="293">
        <v>157.68434999999999</v>
      </c>
      <c r="BF79" s="293">
        <v>157.6545835</v>
      </c>
      <c r="BG79" s="293">
        <v>160.89895960000001</v>
      </c>
      <c r="BH79" s="293">
        <v>160.6937408</v>
      </c>
      <c r="BI79" s="293">
        <v>154.5591474</v>
      </c>
      <c r="BJ79" s="293">
        <v>159.2683911</v>
      </c>
      <c r="BK79" s="397">
        <v>159.72299580000001</v>
      </c>
      <c r="BL79" s="397">
        <v>163.05668349999999</v>
      </c>
      <c r="BM79" s="397">
        <v>164.8146629</v>
      </c>
      <c r="BN79" s="397">
        <v>163.446033</v>
      </c>
      <c r="BO79" s="397">
        <v>167.21547839999999</v>
      </c>
      <c r="BP79" s="397">
        <v>162.42899890000001</v>
      </c>
      <c r="BQ79" s="397"/>
      <c r="BR79" s="226">
        <f t="shared" si="22"/>
        <v>152.85750000000002</v>
      </c>
      <c r="BS79" s="227">
        <f t="shared" si="23"/>
        <v>152.44083333333336</v>
      </c>
      <c r="BT79" s="193">
        <f t="shared" si="28"/>
        <v>-2.7258503290100711E-3</v>
      </c>
      <c r="BU79" s="258">
        <f t="shared" si="24"/>
        <v>-0.11348629889457715</v>
      </c>
      <c r="BV79" s="185">
        <f t="shared" si="29"/>
        <v>-7.0304690243960438E-2</v>
      </c>
      <c r="BW79" s="295">
        <f t="shared" si="30"/>
        <v>-2.8624619836628673E-2</v>
      </c>
      <c r="BX79" s="184">
        <f t="shared" si="31"/>
        <v>0.90037251762907944</v>
      </c>
      <c r="BY79" s="303">
        <f t="shared" si="32"/>
        <v>1.4629157827485533E-2</v>
      </c>
      <c r="BZ79" s="300">
        <f t="shared" si="33"/>
        <v>155.23824427286783</v>
      </c>
      <c r="CA79" s="300">
        <f t="shared" si="34"/>
        <v>160.95366874166666</v>
      </c>
      <c r="CB79" s="396">
        <f t="shared" si="35"/>
        <v>3.6817116140225314E-2</v>
      </c>
      <c r="CC79" s="379">
        <f t="shared" si="25"/>
        <v>1.4008704139488681</v>
      </c>
      <c r="CD79" s="380">
        <f t="shared" si="36"/>
        <v>7.5642613936728427E-3</v>
      </c>
      <c r="CE79" s="141">
        <f t="shared" si="26"/>
        <v>152.07500000000002</v>
      </c>
      <c r="CF79" s="141">
        <f t="shared" si="27"/>
        <v>154.01749999999998</v>
      </c>
      <c r="CG79" s="6">
        <f t="shared" si="37"/>
        <v>1.2773302646720053E-2</v>
      </c>
    </row>
    <row r="80" spans="1:85" ht="15.75">
      <c r="A80">
        <v>6010301</v>
      </c>
      <c r="B80" s="232">
        <v>4.38</v>
      </c>
      <c r="C80" s="249">
        <v>6010301</v>
      </c>
      <c r="D80" s="204" t="s">
        <v>157</v>
      </c>
      <c r="E80" s="231">
        <v>99.180000000000021</v>
      </c>
      <c r="F80" s="141">
        <v>99.180000000000021</v>
      </c>
      <c r="G80" s="141">
        <v>99.18</v>
      </c>
      <c r="H80" s="141">
        <v>99.18</v>
      </c>
      <c r="I80">
        <v>99.18</v>
      </c>
      <c r="J80">
        <v>99.18</v>
      </c>
      <c r="K80">
        <v>99.18</v>
      </c>
      <c r="L80">
        <v>99.18</v>
      </c>
      <c r="M80">
        <v>99.18</v>
      </c>
      <c r="N80" s="178">
        <v>99.18</v>
      </c>
      <c r="O80">
        <v>99.18</v>
      </c>
      <c r="P80" s="204">
        <v>99.18</v>
      </c>
      <c r="Q80" s="203">
        <v>99.18</v>
      </c>
      <c r="R80">
        <v>99.18</v>
      </c>
      <c r="S80">
        <v>99.18</v>
      </c>
      <c r="T80">
        <v>99.18</v>
      </c>
      <c r="U80">
        <v>99.18</v>
      </c>
      <c r="V80">
        <v>99.18</v>
      </c>
      <c r="W80" s="178">
        <v>110.72</v>
      </c>
      <c r="X80">
        <v>99.18</v>
      </c>
      <c r="Y80" s="178">
        <v>99.18</v>
      </c>
      <c r="Z80">
        <v>99.18</v>
      </c>
      <c r="AA80">
        <v>99.18</v>
      </c>
      <c r="AB80" s="204">
        <v>99.18</v>
      </c>
      <c r="AC80" s="203">
        <v>99.18</v>
      </c>
      <c r="AD80">
        <v>99.18</v>
      </c>
      <c r="AE80">
        <v>99.18</v>
      </c>
      <c r="AF80">
        <v>99.18</v>
      </c>
      <c r="AG80">
        <v>99.18</v>
      </c>
      <c r="AH80">
        <v>99.18</v>
      </c>
      <c r="AI80">
        <v>99.18</v>
      </c>
      <c r="AJ80">
        <v>99.18</v>
      </c>
      <c r="AK80">
        <v>99.18</v>
      </c>
      <c r="AL80">
        <v>99.18</v>
      </c>
      <c r="AM80">
        <v>99.18</v>
      </c>
      <c r="AN80" s="204">
        <v>99.18</v>
      </c>
      <c r="AO80">
        <v>99.18</v>
      </c>
      <c r="AP80">
        <v>99.18</v>
      </c>
      <c r="AQ80">
        <v>99.18</v>
      </c>
      <c r="AR80">
        <v>99.18</v>
      </c>
      <c r="AS80">
        <v>99.18</v>
      </c>
      <c r="AT80">
        <v>99.18</v>
      </c>
      <c r="AU80">
        <v>99.18</v>
      </c>
      <c r="AV80">
        <v>99.18</v>
      </c>
      <c r="AW80">
        <v>99.18</v>
      </c>
      <c r="AX80">
        <v>99.18</v>
      </c>
      <c r="AY80">
        <v>99.18</v>
      </c>
      <c r="AZ80">
        <v>99.18</v>
      </c>
      <c r="BA80">
        <v>99.18</v>
      </c>
      <c r="BB80">
        <v>99.18</v>
      </c>
      <c r="BC80" s="293">
        <v>991.83362722396805</v>
      </c>
      <c r="BD80" s="293">
        <v>99.18</v>
      </c>
      <c r="BE80" s="293">
        <v>99.183362720000005</v>
      </c>
      <c r="BF80" s="293">
        <v>99.183362720000005</v>
      </c>
      <c r="BG80" s="293">
        <v>104.7609448</v>
      </c>
      <c r="BH80" s="293">
        <v>104.7609448</v>
      </c>
      <c r="BI80" s="293">
        <v>92.390096189999994</v>
      </c>
      <c r="BJ80" s="293">
        <v>104.7609448</v>
      </c>
      <c r="BK80" s="397">
        <v>296.8899965</v>
      </c>
      <c r="BL80" s="397">
        <v>106.9275856</v>
      </c>
      <c r="BM80" s="397">
        <v>104.7609448</v>
      </c>
      <c r="BN80" s="397">
        <v>104.7609448</v>
      </c>
      <c r="BO80" s="397">
        <v>104.7609448</v>
      </c>
      <c r="BP80" s="397">
        <v>100.3620267</v>
      </c>
      <c r="BQ80" s="397"/>
      <c r="BR80" s="226">
        <f t="shared" si="22"/>
        <v>99.180000000000049</v>
      </c>
      <c r="BS80" s="227">
        <f t="shared" si="23"/>
        <v>100.14166666666669</v>
      </c>
      <c r="BT80" s="193">
        <f t="shared" si="28"/>
        <v>9.6961753041604481E-3</v>
      </c>
      <c r="BU80" s="258">
        <f t="shared" si="24"/>
        <v>2.8709648022453356E-2</v>
      </c>
      <c r="BV80" s="185">
        <f t="shared" si="29"/>
        <v>1.7785608755350495E-2</v>
      </c>
      <c r="BW80" s="295">
        <f t="shared" si="30"/>
        <v>-4.1990057539076364E-2</v>
      </c>
      <c r="BX80" s="184">
        <f t="shared" si="31"/>
        <v>0</v>
      </c>
      <c r="BY80" s="303">
        <f t="shared" si="32"/>
        <v>0</v>
      </c>
      <c r="BZ80" s="300">
        <f t="shared" si="33"/>
        <v>173.567802268664</v>
      </c>
      <c r="CA80" s="300">
        <f t="shared" si="34"/>
        <v>118.62517493583334</v>
      </c>
      <c r="CB80" s="396">
        <f t="shared" si="35"/>
        <v>-0.31654849928781992</v>
      </c>
      <c r="CC80" s="379">
        <f t="shared" si="25"/>
        <v>-1.4760719512129237</v>
      </c>
      <c r="CD80" s="380">
        <f t="shared" si="36"/>
        <v>-7.9703261369975641E-3</v>
      </c>
      <c r="CE80" s="141">
        <f t="shared" si="26"/>
        <v>100.14166666666669</v>
      </c>
      <c r="CF80" s="141">
        <f t="shared" si="27"/>
        <v>99.180000000000021</v>
      </c>
      <c r="CG80" s="6">
        <f t="shared" si="37"/>
        <v>-9.6030623283681615E-3</v>
      </c>
    </row>
    <row r="81" spans="1:85" ht="15.75">
      <c r="A81">
        <v>6020101</v>
      </c>
      <c r="B81" s="232">
        <v>52.52</v>
      </c>
      <c r="C81" s="249">
        <v>6020101</v>
      </c>
      <c r="D81" s="204" t="s">
        <v>158</v>
      </c>
      <c r="E81" s="231">
        <v>204.19000000000003</v>
      </c>
      <c r="F81" s="141">
        <v>204.19000000000003</v>
      </c>
      <c r="G81" s="141">
        <v>204.19000000000003</v>
      </c>
      <c r="H81" s="141">
        <v>204.19000000000003</v>
      </c>
      <c r="I81">
        <v>204.19</v>
      </c>
      <c r="J81">
        <v>204.19</v>
      </c>
      <c r="K81">
        <v>204.19</v>
      </c>
      <c r="L81">
        <v>204.19</v>
      </c>
      <c r="M81">
        <v>204.19</v>
      </c>
      <c r="N81" s="175">
        <v>204.19</v>
      </c>
      <c r="O81">
        <v>204.19</v>
      </c>
      <c r="P81" s="204">
        <v>204.19</v>
      </c>
      <c r="Q81" s="203">
        <v>205.37</v>
      </c>
      <c r="R81">
        <v>205.37</v>
      </c>
      <c r="S81">
        <v>205.37</v>
      </c>
      <c r="T81">
        <v>205.37</v>
      </c>
      <c r="U81">
        <v>202.85</v>
      </c>
      <c r="V81">
        <v>209.51</v>
      </c>
      <c r="W81" s="175">
        <v>208.69</v>
      </c>
      <c r="X81">
        <v>209.72</v>
      </c>
      <c r="Y81" s="175">
        <v>208.41</v>
      </c>
      <c r="Z81">
        <v>207.6</v>
      </c>
      <c r="AA81">
        <v>205.14</v>
      </c>
      <c r="AB81" s="204">
        <v>205.14</v>
      </c>
      <c r="AC81" s="203">
        <v>210.97</v>
      </c>
      <c r="AD81">
        <v>211.3</v>
      </c>
      <c r="AE81">
        <v>212.7</v>
      </c>
      <c r="AF81">
        <v>213.07</v>
      </c>
      <c r="AG81">
        <v>211.9</v>
      </c>
      <c r="AH81">
        <v>211.9</v>
      </c>
      <c r="AI81">
        <v>211.9</v>
      </c>
      <c r="AJ81">
        <v>211.42</v>
      </c>
      <c r="AK81">
        <v>211.42</v>
      </c>
      <c r="AL81">
        <v>211.94</v>
      </c>
      <c r="AM81">
        <v>214.66</v>
      </c>
      <c r="AN81" s="204">
        <v>214.46</v>
      </c>
      <c r="AO81">
        <v>218.74</v>
      </c>
      <c r="AP81">
        <v>219.75</v>
      </c>
      <c r="AQ81">
        <v>227.65</v>
      </c>
      <c r="AR81">
        <v>220.82</v>
      </c>
      <c r="AS81">
        <v>222.29</v>
      </c>
      <c r="AT81">
        <v>223.75</v>
      </c>
      <c r="AU81">
        <v>224.16</v>
      </c>
      <c r="AV81">
        <v>225.81</v>
      </c>
      <c r="AW81">
        <v>226.2</v>
      </c>
      <c r="AX81">
        <v>226.21</v>
      </c>
      <c r="AY81">
        <v>226.22</v>
      </c>
      <c r="AZ81">
        <v>231.36</v>
      </c>
      <c r="BA81">
        <v>228.84</v>
      </c>
      <c r="BB81">
        <v>228.85</v>
      </c>
      <c r="BC81" s="293">
        <v>228.847360610961</v>
      </c>
      <c r="BD81" s="293">
        <v>234.97</v>
      </c>
      <c r="BE81" s="293">
        <v>226.6042233</v>
      </c>
      <c r="BF81" s="293">
        <v>227.9227018</v>
      </c>
      <c r="BG81" s="293">
        <v>228.4276485</v>
      </c>
      <c r="BH81" s="293">
        <v>230.51927090000001</v>
      </c>
      <c r="BI81" s="293">
        <v>223.751688</v>
      </c>
      <c r="BJ81" s="293">
        <v>221.9307661</v>
      </c>
      <c r="BK81" s="397">
        <v>220.39499280000001</v>
      </c>
      <c r="BL81" s="397">
        <v>220.39525510000001</v>
      </c>
      <c r="BM81" s="397">
        <v>221.40305040000001</v>
      </c>
      <c r="BN81" s="397">
        <v>222.0290899</v>
      </c>
      <c r="BO81" s="397">
        <v>221.3382244</v>
      </c>
      <c r="BP81" s="397">
        <v>233.65340230000001</v>
      </c>
      <c r="BQ81" s="397"/>
      <c r="BR81" s="226">
        <f t="shared" si="22"/>
        <v>204.19000000000003</v>
      </c>
      <c r="BS81" s="227">
        <f t="shared" si="23"/>
        <v>206.54499999999999</v>
      </c>
      <c r="BT81" s="193">
        <f t="shared" si="28"/>
        <v>1.1533375777462052E-2</v>
      </c>
      <c r="BU81" s="258">
        <f t="shared" si="24"/>
        <v>0.84303348253791621</v>
      </c>
      <c r="BV81" s="185">
        <f t="shared" si="29"/>
        <v>0.52225870816505737</v>
      </c>
      <c r="BW81" s="295">
        <f t="shared" si="30"/>
        <v>5.5639634470655785E-2</v>
      </c>
      <c r="BX81" s="184">
        <f t="shared" si="31"/>
        <v>-0.21688899531525607</v>
      </c>
      <c r="BY81" s="303">
        <f t="shared" si="32"/>
        <v>-3.5239895503105211E-3</v>
      </c>
      <c r="BZ81" s="300">
        <f t="shared" si="33"/>
        <v>227.2922800509134</v>
      </c>
      <c r="CA81" s="300">
        <f t="shared" si="34"/>
        <v>224.86419279166668</v>
      </c>
      <c r="CB81" s="396">
        <f t="shared" si="35"/>
        <v>-1.0682664887266879E-2</v>
      </c>
      <c r="CC81" s="379">
        <f t="shared" si="25"/>
        <v>-0.78219133642912231</v>
      </c>
      <c r="CD81" s="380">
        <f t="shared" si="36"/>
        <v>-4.2235881846756857E-3</v>
      </c>
      <c r="CE81" s="141">
        <f t="shared" si="26"/>
        <v>205.29</v>
      </c>
      <c r="CF81" s="141">
        <f t="shared" si="27"/>
        <v>209.97916666666666</v>
      </c>
      <c r="CG81" s="6">
        <f t="shared" si="37"/>
        <v>2.2841671131894614E-2</v>
      </c>
    </row>
    <row r="82" spans="1:85" ht="15.75">
      <c r="A82">
        <v>6020201</v>
      </c>
      <c r="B82" s="232">
        <v>19.309999999999999</v>
      </c>
      <c r="C82" s="249">
        <v>6020201</v>
      </c>
      <c r="D82" s="204" t="s">
        <v>160</v>
      </c>
      <c r="E82" s="231">
        <v>158.28750000000002</v>
      </c>
      <c r="F82" s="141">
        <v>158.28750000000002</v>
      </c>
      <c r="G82" s="141">
        <v>158.28750000000002</v>
      </c>
      <c r="H82" s="141">
        <v>158.28749999999999</v>
      </c>
      <c r="I82">
        <v>158.22999999999999</v>
      </c>
      <c r="J82">
        <v>158.22999999999999</v>
      </c>
      <c r="K82">
        <v>158.22999999999999</v>
      </c>
      <c r="L82">
        <v>158.22999999999999</v>
      </c>
      <c r="M82">
        <v>158.22999999999999</v>
      </c>
      <c r="N82" s="178">
        <v>158.22999999999999</v>
      </c>
      <c r="O82">
        <v>158.22999999999999</v>
      </c>
      <c r="P82" s="204">
        <v>158.69</v>
      </c>
      <c r="Q82" s="203">
        <v>158.22999999999999</v>
      </c>
      <c r="R82">
        <v>158.22999999999999</v>
      </c>
      <c r="S82">
        <v>158</v>
      </c>
      <c r="T82">
        <v>157.77000000000001</v>
      </c>
      <c r="U82">
        <v>182.18</v>
      </c>
      <c r="V82">
        <v>192.07</v>
      </c>
      <c r="W82" s="178">
        <v>180.61</v>
      </c>
      <c r="X82">
        <v>192.07</v>
      </c>
      <c r="Y82" s="178">
        <v>192.16</v>
      </c>
      <c r="Z82">
        <v>184.54</v>
      </c>
      <c r="AA82">
        <v>192.18</v>
      </c>
      <c r="AB82" s="204">
        <v>192.5</v>
      </c>
      <c r="AC82" s="203">
        <v>187.63</v>
      </c>
      <c r="AD82">
        <v>187.63</v>
      </c>
      <c r="AE82">
        <v>187.67</v>
      </c>
      <c r="AF82">
        <v>187.76</v>
      </c>
      <c r="AG82">
        <v>187.4</v>
      </c>
      <c r="AH82">
        <v>187.4</v>
      </c>
      <c r="AI82">
        <v>187.4</v>
      </c>
      <c r="AJ82">
        <v>187.4</v>
      </c>
      <c r="AK82">
        <v>187.4</v>
      </c>
      <c r="AL82">
        <v>189.28</v>
      </c>
      <c r="AM82">
        <v>189.29</v>
      </c>
      <c r="AN82" s="204">
        <v>189.49</v>
      </c>
      <c r="AO82">
        <v>189.49</v>
      </c>
      <c r="AP82">
        <v>189.49</v>
      </c>
      <c r="AQ82">
        <v>182.18</v>
      </c>
      <c r="AR82">
        <v>189.5</v>
      </c>
      <c r="AS82">
        <v>189.5</v>
      </c>
      <c r="AT82">
        <v>189.5</v>
      </c>
      <c r="AU82">
        <v>198.64</v>
      </c>
      <c r="AV82">
        <v>200.51</v>
      </c>
      <c r="AW82">
        <v>200.5</v>
      </c>
      <c r="AX82">
        <v>200.5</v>
      </c>
      <c r="AY82">
        <v>200.5</v>
      </c>
      <c r="AZ82">
        <v>200.67</v>
      </c>
      <c r="BA82">
        <v>198.87</v>
      </c>
      <c r="BB82">
        <v>198.87</v>
      </c>
      <c r="BC82" s="293">
        <v>198.86581897735499</v>
      </c>
      <c r="BD82" s="293">
        <v>213.18</v>
      </c>
      <c r="BE82" s="293">
        <v>223.3628511</v>
      </c>
      <c r="BF82" s="293">
        <v>221.3964939</v>
      </c>
      <c r="BG82" s="293">
        <v>221.39694689999999</v>
      </c>
      <c r="BH82" s="293">
        <v>221.39739990000001</v>
      </c>
      <c r="BI82" s="293">
        <v>215.75593950000001</v>
      </c>
      <c r="BJ82" s="293">
        <v>221.6002464</v>
      </c>
      <c r="BK82" s="397">
        <v>221.60799499999999</v>
      </c>
      <c r="BL82" s="397">
        <v>225.78670980000001</v>
      </c>
      <c r="BM82" s="397">
        <v>225.79898829999999</v>
      </c>
      <c r="BN82" s="397">
        <v>225.80716609999999</v>
      </c>
      <c r="BO82" s="397">
        <v>225.81489089999999</v>
      </c>
      <c r="BP82" s="397">
        <v>220.57266240000001</v>
      </c>
      <c r="BQ82" s="397"/>
      <c r="BR82" s="226">
        <f t="shared" si="22"/>
        <v>158.28750000000002</v>
      </c>
      <c r="BS82" s="227">
        <f t="shared" si="23"/>
        <v>178.37833333333333</v>
      </c>
      <c r="BT82" s="193">
        <f t="shared" si="28"/>
        <v>0.12692621548342919</v>
      </c>
      <c r="BU82" s="258">
        <f t="shared" si="24"/>
        <v>2.6442920513891033</v>
      </c>
      <c r="BV82" s="185">
        <f t="shared" si="29"/>
        <v>1.6381372500320477</v>
      </c>
      <c r="BW82" s="295">
        <f t="shared" si="30"/>
        <v>-2.3214715730688673E-2</v>
      </c>
      <c r="BX82" s="184">
        <f t="shared" si="31"/>
        <v>8.9163849825534068E-4</v>
      </c>
      <c r="BY82" s="303">
        <f t="shared" si="32"/>
        <v>1.4487248400681618E-5</v>
      </c>
      <c r="BZ82" s="300">
        <f t="shared" si="33"/>
        <v>199.17548491477956</v>
      </c>
      <c r="CA82" s="300">
        <f t="shared" si="34"/>
        <v>222.52485751666669</v>
      </c>
      <c r="CB82" s="396">
        <f t="shared" si="35"/>
        <v>0.11723015315804308</v>
      </c>
      <c r="CC82" s="379">
        <f t="shared" si="25"/>
        <v>2.7655497990799947</v>
      </c>
      <c r="CD82" s="380">
        <f t="shared" si="36"/>
        <v>1.4933102569060358E-2</v>
      </c>
      <c r="CE82" s="141">
        <f t="shared" si="26"/>
        <v>164.89166666666665</v>
      </c>
      <c r="CF82" s="141">
        <f t="shared" si="27"/>
        <v>188.86166666666668</v>
      </c>
      <c r="CG82" s="6">
        <f t="shared" si="37"/>
        <v>0.14536817102137789</v>
      </c>
    </row>
    <row r="83" spans="1:85" ht="15.75">
      <c r="A83">
        <v>6020301</v>
      </c>
      <c r="B83" s="232">
        <v>69.5</v>
      </c>
      <c r="C83" s="249">
        <v>6020301</v>
      </c>
      <c r="D83" s="273" t="s">
        <v>278</v>
      </c>
      <c r="E83" s="231">
        <v>194.19250000000002</v>
      </c>
      <c r="F83" s="141">
        <v>194.1925</v>
      </c>
      <c r="G83" s="141">
        <v>194.1925</v>
      </c>
      <c r="H83" s="141">
        <v>194.1925</v>
      </c>
      <c r="I83">
        <v>193.62</v>
      </c>
      <c r="J83">
        <v>193.62</v>
      </c>
      <c r="K83">
        <v>194.16</v>
      </c>
      <c r="L83">
        <v>194.16</v>
      </c>
      <c r="M83">
        <v>194.16</v>
      </c>
      <c r="N83" s="175">
        <v>194.28</v>
      </c>
      <c r="O83">
        <v>194.28</v>
      </c>
      <c r="P83" s="204">
        <v>195.26</v>
      </c>
      <c r="Q83" s="203">
        <v>195.62</v>
      </c>
      <c r="R83">
        <v>195.62</v>
      </c>
      <c r="S83">
        <v>194.01</v>
      </c>
      <c r="T83">
        <v>193.84</v>
      </c>
      <c r="U83">
        <v>205.56</v>
      </c>
      <c r="V83">
        <v>208.98</v>
      </c>
      <c r="W83" s="175">
        <v>171.27</v>
      </c>
      <c r="X83">
        <v>208.76</v>
      </c>
      <c r="Y83" s="175">
        <v>208.54</v>
      </c>
      <c r="Z83">
        <v>209.3</v>
      </c>
      <c r="AA83">
        <v>210.05</v>
      </c>
      <c r="AB83" s="204">
        <v>210.17</v>
      </c>
      <c r="AC83" s="203">
        <v>215.59</v>
      </c>
      <c r="AD83">
        <v>215.6</v>
      </c>
      <c r="AE83">
        <v>215.6</v>
      </c>
      <c r="AF83">
        <v>215.7</v>
      </c>
      <c r="AG83">
        <v>214.97</v>
      </c>
      <c r="AH83">
        <v>214.97</v>
      </c>
      <c r="AI83">
        <v>214.97</v>
      </c>
      <c r="AJ83">
        <v>214.49</v>
      </c>
      <c r="AK83">
        <v>214.29</v>
      </c>
      <c r="AL83">
        <v>214.33</v>
      </c>
      <c r="AM83">
        <v>214.18</v>
      </c>
      <c r="AN83" s="204">
        <v>214.66</v>
      </c>
      <c r="AO83">
        <v>217.31</v>
      </c>
      <c r="AP83">
        <v>217.32</v>
      </c>
      <c r="AQ83">
        <v>212.61</v>
      </c>
      <c r="AR83">
        <v>217.33</v>
      </c>
      <c r="AS83">
        <v>217.34</v>
      </c>
      <c r="AT83">
        <v>218.76</v>
      </c>
      <c r="AU83">
        <v>219.05</v>
      </c>
      <c r="AV83">
        <v>222.26</v>
      </c>
      <c r="AW83">
        <v>222.26</v>
      </c>
      <c r="AX83">
        <v>222.26</v>
      </c>
      <c r="AY83">
        <v>222.84</v>
      </c>
      <c r="AZ83">
        <v>223.25</v>
      </c>
      <c r="BA83">
        <v>221.64</v>
      </c>
      <c r="BB83">
        <v>220.44</v>
      </c>
      <c r="BC83" s="293">
        <v>220.088791847229</v>
      </c>
      <c r="BD83" s="293">
        <v>214.01</v>
      </c>
      <c r="BE83" s="293">
        <v>219.72458359999999</v>
      </c>
      <c r="BF83" s="293">
        <v>219.59805489999999</v>
      </c>
      <c r="BG83" s="293">
        <v>219.59631440000001</v>
      </c>
      <c r="BH83" s="293">
        <v>220.1357841</v>
      </c>
      <c r="BI83" s="293">
        <v>242.4503565</v>
      </c>
      <c r="BJ83" s="293">
        <v>219.56889630000001</v>
      </c>
      <c r="BK83" s="397">
        <v>220.99199300000001</v>
      </c>
      <c r="BL83" s="397">
        <v>223.5545874</v>
      </c>
      <c r="BM83" s="397">
        <v>224.09994599999999</v>
      </c>
      <c r="BN83" s="397">
        <v>224.85475539999999</v>
      </c>
      <c r="BO83" s="397">
        <v>224.2301464</v>
      </c>
      <c r="BP83" s="397">
        <v>217.42093560000001</v>
      </c>
      <c r="BQ83" s="397"/>
      <c r="BR83" s="226">
        <f t="shared" si="22"/>
        <v>194.19250000000002</v>
      </c>
      <c r="BS83" s="227">
        <f t="shared" si="23"/>
        <v>200.97666666666669</v>
      </c>
      <c r="BT83" s="193">
        <f t="shared" si="28"/>
        <v>3.4935266123391262E-2</v>
      </c>
      <c r="BU83" s="258">
        <f t="shared" si="24"/>
        <v>3.2137382968670538</v>
      </c>
      <c r="BV83" s="185">
        <f t="shared" si="29"/>
        <v>1.9909088382226516</v>
      </c>
      <c r="BW83" s="295">
        <f t="shared" si="30"/>
        <v>-3.0367062187316995E-2</v>
      </c>
      <c r="BX83" s="184">
        <f t="shared" si="31"/>
        <v>-0.25948504685982843</v>
      </c>
      <c r="BY83" s="303">
        <f t="shared" si="32"/>
        <v>-4.2160857090362035E-3</v>
      </c>
      <c r="BZ83" s="300">
        <f t="shared" si="33"/>
        <v>220.34989932060239</v>
      </c>
      <c r="CA83" s="300">
        <f t="shared" si="34"/>
        <v>223.01886280000005</v>
      </c>
      <c r="CB83" s="396">
        <f t="shared" si="35"/>
        <v>1.2112388013912456E-2</v>
      </c>
      <c r="CC83" s="379">
        <f t="shared" si="25"/>
        <v>1.1377620128683212</v>
      </c>
      <c r="CD83" s="380">
        <f t="shared" si="36"/>
        <v>6.143558450111916E-3</v>
      </c>
      <c r="CE83" s="141">
        <f t="shared" si="26"/>
        <v>194.75333333333333</v>
      </c>
      <c r="CF83" s="141">
        <f t="shared" si="27"/>
        <v>212.8516666666666</v>
      </c>
      <c r="CG83" s="6">
        <f t="shared" si="37"/>
        <v>9.2929517680484297E-2</v>
      </c>
    </row>
    <row r="84" spans="1:85" ht="15.75">
      <c r="A84">
        <v>6020402</v>
      </c>
      <c r="B84" s="232">
        <v>11.43</v>
      </c>
      <c r="C84" s="249">
        <v>6020402</v>
      </c>
      <c r="D84" s="204" t="s">
        <v>162</v>
      </c>
      <c r="E84" s="231">
        <v>196.56125</v>
      </c>
      <c r="F84" s="141">
        <v>196.56125000000003</v>
      </c>
      <c r="G84" s="141">
        <v>196.56125</v>
      </c>
      <c r="H84" s="141">
        <v>196.56125</v>
      </c>
      <c r="I84">
        <v>195.92</v>
      </c>
      <c r="J84">
        <v>195.92</v>
      </c>
      <c r="K84">
        <v>195.92</v>
      </c>
      <c r="L84">
        <v>195.92</v>
      </c>
      <c r="M84">
        <v>196.44</v>
      </c>
      <c r="N84" s="178">
        <v>197.98</v>
      </c>
      <c r="O84">
        <v>197.98</v>
      </c>
      <c r="P84" s="204">
        <v>196.41</v>
      </c>
      <c r="Q84" s="203">
        <v>196.01</v>
      </c>
      <c r="R84">
        <v>196.01</v>
      </c>
      <c r="S84">
        <v>194.72</v>
      </c>
      <c r="T84">
        <v>194.72</v>
      </c>
      <c r="U84">
        <v>195.35</v>
      </c>
      <c r="V84">
        <v>209.35</v>
      </c>
      <c r="W84" s="178">
        <v>196.51</v>
      </c>
      <c r="X84">
        <v>209.91</v>
      </c>
      <c r="Y84" s="178">
        <v>209.65</v>
      </c>
      <c r="Z84">
        <v>209.05</v>
      </c>
      <c r="AA84">
        <v>205.17</v>
      </c>
      <c r="AB84" s="204">
        <v>206.82</v>
      </c>
      <c r="AC84" s="203">
        <v>204.15</v>
      </c>
      <c r="AD84">
        <v>204.32</v>
      </c>
      <c r="AE84">
        <v>204.39</v>
      </c>
      <c r="AF84">
        <v>204.51</v>
      </c>
      <c r="AG84">
        <v>204.15</v>
      </c>
      <c r="AH84">
        <v>204.15</v>
      </c>
      <c r="AI84">
        <v>204.15</v>
      </c>
      <c r="AJ84">
        <v>204.15</v>
      </c>
      <c r="AK84">
        <v>204.15</v>
      </c>
      <c r="AL84">
        <v>204.46</v>
      </c>
      <c r="AM84">
        <v>204.74</v>
      </c>
      <c r="AN84" s="204">
        <v>204.91</v>
      </c>
      <c r="AO84">
        <v>206.57</v>
      </c>
      <c r="AP84">
        <v>205.85</v>
      </c>
      <c r="AQ84">
        <v>206.97</v>
      </c>
      <c r="AR84">
        <v>204.84</v>
      </c>
      <c r="AS84">
        <v>205.96</v>
      </c>
      <c r="AT84">
        <v>207.68</v>
      </c>
      <c r="AU84">
        <v>207.69</v>
      </c>
      <c r="AV84">
        <v>211.54</v>
      </c>
      <c r="AW84">
        <v>211.53</v>
      </c>
      <c r="AX84">
        <v>211.54</v>
      </c>
      <c r="AY84">
        <v>208.71</v>
      </c>
      <c r="AZ84">
        <v>211.34</v>
      </c>
      <c r="BA84">
        <v>213.6</v>
      </c>
      <c r="BB84">
        <v>213.68</v>
      </c>
      <c r="BC84" s="293">
        <v>213.30854892730699</v>
      </c>
      <c r="BD84" s="293">
        <v>213.44</v>
      </c>
      <c r="BE84" s="293">
        <v>215.24088380000001</v>
      </c>
      <c r="BF84" s="293">
        <v>215.24851319999999</v>
      </c>
      <c r="BG84" s="293">
        <v>215.2561188</v>
      </c>
      <c r="BH84" s="293">
        <v>216.41137599999999</v>
      </c>
      <c r="BI84" s="293">
        <v>221.6950655</v>
      </c>
      <c r="BJ84" s="293">
        <v>217.68901349999999</v>
      </c>
      <c r="BK84" s="397">
        <v>216.8469906</v>
      </c>
      <c r="BL84" s="397">
        <v>219.1337585</v>
      </c>
      <c r="BM84" s="397">
        <v>219.61615090000001</v>
      </c>
      <c r="BN84" s="397">
        <v>219.61853500000001</v>
      </c>
      <c r="BO84" s="397">
        <v>219.6209192</v>
      </c>
      <c r="BP84" s="397">
        <v>218.86711120000001</v>
      </c>
      <c r="BQ84" s="397"/>
      <c r="BR84" s="226">
        <f t="shared" si="22"/>
        <v>196.56125</v>
      </c>
      <c r="BS84" s="227">
        <f t="shared" si="23"/>
        <v>201.93916666666669</v>
      </c>
      <c r="BT84" s="193">
        <f t="shared" si="28"/>
        <v>2.7360004409143102E-2</v>
      </c>
      <c r="BU84" s="258">
        <f t="shared" si="24"/>
        <v>0.41897633513222549</v>
      </c>
      <c r="BV84" s="185">
        <f t="shared" si="29"/>
        <v>0.25955557409078928</v>
      </c>
      <c r="BW84" s="295">
        <f t="shared" si="30"/>
        <v>-3.432314201879505E-3</v>
      </c>
      <c r="BX84" s="184">
        <f t="shared" si="31"/>
        <v>1.6289517024906905E-4</v>
      </c>
      <c r="BY84" s="303">
        <f t="shared" si="32"/>
        <v>2.6467035679674903E-6</v>
      </c>
      <c r="BZ84" s="300">
        <f t="shared" si="33"/>
        <v>210.83487907727556</v>
      </c>
      <c r="CA84" s="300">
        <f t="shared" si="34"/>
        <v>217.93703635000006</v>
      </c>
      <c r="CB84" s="396">
        <f t="shared" si="35"/>
        <v>3.3685874480575917E-2</v>
      </c>
      <c r="CC84" s="379">
        <f t="shared" si="25"/>
        <v>0.49792107601612595</v>
      </c>
      <c r="CD84" s="380">
        <f t="shared" si="36"/>
        <v>2.6886178299588932E-3</v>
      </c>
      <c r="CE84" s="141">
        <f t="shared" si="26"/>
        <v>197.2833333333333</v>
      </c>
      <c r="CF84" s="141">
        <f t="shared" si="27"/>
        <v>205.86833333333334</v>
      </c>
      <c r="CG84" s="6">
        <f t="shared" si="37"/>
        <v>4.3516093604798689E-2</v>
      </c>
    </row>
    <row r="85" spans="1:85" ht="15.75">
      <c r="A85">
        <v>6030101</v>
      </c>
      <c r="B85" s="232">
        <v>84.26</v>
      </c>
      <c r="C85" s="249">
        <v>6030101</v>
      </c>
      <c r="D85" s="204" t="s">
        <v>163</v>
      </c>
      <c r="E85" s="231">
        <v>139.49999999999997</v>
      </c>
      <c r="F85" s="141">
        <v>139.5</v>
      </c>
      <c r="G85" s="141">
        <v>139.5</v>
      </c>
      <c r="H85" s="141">
        <v>139.5</v>
      </c>
      <c r="I85">
        <v>139.22999999999999</v>
      </c>
      <c r="J85">
        <v>139.22999999999999</v>
      </c>
      <c r="K85">
        <v>139.59</v>
      </c>
      <c r="L85">
        <v>139.59</v>
      </c>
      <c r="M85">
        <v>139.59</v>
      </c>
      <c r="N85" s="175">
        <v>139.59</v>
      </c>
      <c r="O85">
        <v>139.59</v>
      </c>
      <c r="P85" s="204">
        <v>139.59</v>
      </c>
      <c r="Q85" s="203">
        <v>139.66</v>
      </c>
      <c r="R85">
        <v>139.66</v>
      </c>
      <c r="S85">
        <v>139.66</v>
      </c>
      <c r="T85">
        <v>139.66</v>
      </c>
      <c r="U85">
        <v>144.9</v>
      </c>
      <c r="V85">
        <v>145.91</v>
      </c>
      <c r="W85" s="175">
        <v>147.44</v>
      </c>
      <c r="X85">
        <v>146.27000000000001</v>
      </c>
      <c r="Y85" s="175">
        <v>146.27000000000001</v>
      </c>
      <c r="Z85">
        <v>147.71</v>
      </c>
      <c r="AA85">
        <v>147.71</v>
      </c>
      <c r="AB85" s="204">
        <v>145.56</v>
      </c>
      <c r="AC85" s="203">
        <v>144.49</v>
      </c>
      <c r="AD85">
        <v>144.49</v>
      </c>
      <c r="AE85">
        <v>144.49</v>
      </c>
      <c r="AF85">
        <v>142.47</v>
      </c>
      <c r="AG85">
        <v>144.03</v>
      </c>
      <c r="AH85">
        <v>144.79</v>
      </c>
      <c r="AI85">
        <v>146.31</v>
      </c>
      <c r="AJ85">
        <v>146.31</v>
      </c>
      <c r="AK85">
        <v>146.07</v>
      </c>
      <c r="AL85">
        <v>146.07</v>
      </c>
      <c r="AM85">
        <v>145.47</v>
      </c>
      <c r="AN85" s="204">
        <v>145.47</v>
      </c>
      <c r="AO85">
        <v>144.88</v>
      </c>
      <c r="AP85">
        <v>144.88</v>
      </c>
      <c r="AQ85">
        <v>141.26</v>
      </c>
      <c r="AR85">
        <v>144.88</v>
      </c>
      <c r="AS85">
        <v>144.71</v>
      </c>
      <c r="AT85">
        <v>144.71</v>
      </c>
      <c r="AU85">
        <v>149.52000000000001</v>
      </c>
      <c r="AV85">
        <v>153.65</v>
      </c>
      <c r="AW85">
        <v>153.68</v>
      </c>
      <c r="AX85">
        <v>153.68</v>
      </c>
      <c r="AY85">
        <v>153.68</v>
      </c>
      <c r="AZ85">
        <v>160.11000000000001</v>
      </c>
      <c r="BA85">
        <v>157.80000000000001</v>
      </c>
      <c r="BB85">
        <v>157.80000000000001</v>
      </c>
      <c r="BC85" s="293">
        <v>161.598515510559</v>
      </c>
      <c r="BD85" s="293">
        <v>156.13</v>
      </c>
      <c r="BE85" s="293">
        <v>161.2497449</v>
      </c>
      <c r="BF85" s="293">
        <v>163.21158410000001</v>
      </c>
      <c r="BG85" s="293">
        <v>164.63224890000001</v>
      </c>
      <c r="BH85" s="293">
        <v>164.63224890000001</v>
      </c>
      <c r="BI85" s="293">
        <v>147.93033600000001</v>
      </c>
      <c r="BJ85" s="293">
        <v>165.3134704</v>
      </c>
      <c r="BK85" s="397">
        <v>165.64600469999999</v>
      </c>
      <c r="BL85" s="397">
        <v>165.6459212</v>
      </c>
      <c r="BM85" s="397">
        <v>165.6459212</v>
      </c>
      <c r="BN85" s="397">
        <v>165.6459212</v>
      </c>
      <c r="BO85" s="397">
        <v>165.62960150000001</v>
      </c>
      <c r="BP85" s="397">
        <v>161.75227169999999</v>
      </c>
      <c r="BQ85" s="397"/>
      <c r="BR85" s="226">
        <f t="shared" si="22"/>
        <v>139.49999999999997</v>
      </c>
      <c r="BS85" s="227">
        <f t="shared" si="23"/>
        <v>144.20083333333332</v>
      </c>
      <c r="BT85" s="193">
        <f t="shared" si="28"/>
        <v>3.369772998805276E-2</v>
      </c>
      <c r="BU85" s="258">
        <f t="shared" si="24"/>
        <v>2.6997621435705779</v>
      </c>
      <c r="BV85" s="185">
        <f t="shared" si="29"/>
        <v>1.6725009369846482</v>
      </c>
      <c r="BW85" s="295">
        <f t="shared" si="30"/>
        <v>-2.3409642750363169E-2</v>
      </c>
      <c r="BX85" s="184">
        <f t="shared" si="31"/>
        <v>-8.2196423228145955E-3</v>
      </c>
      <c r="BY85" s="303">
        <f t="shared" si="32"/>
        <v>-1.3355188266138488E-4</v>
      </c>
      <c r="BZ85" s="300">
        <f t="shared" si="33"/>
        <v>153.9223762925466</v>
      </c>
      <c r="CA85" s="300">
        <f t="shared" si="34"/>
        <v>163.07793955833333</v>
      </c>
      <c r="CB85" s="399">
        <f t="shared" si="35"/>
        <v>5.9481691267457837E-2</v>
      </c>
      <c r="CC85" s="379">
        <f t="shared" si="25"/>
        <v>4.7318450712048277</v>
      </c>
      <c r="CD85" s="380">
        <f t="shared" si="36"/>
        <v>2.5550481069880202E-2</v>
      </c>
      <c r="CE85" s="141">
        <f t="shared" si="26"/>
        <v>141.23666666666671</v>
      </c>
      <c r="CF85" s="141">
        <f t="shared" si="27"/>
        <v>145.38249999999999</v>
      </c>
      <c r="CG85" s="6">
        <f t="shared" si="37"/>
        <v>2.93538033088665E-2</v>
      </c>
    </row>
    <row r="86" spans="1:85" ht="15.75">
      <c r="A86">
        <v>7010101</v>
      </c>
      <c r="B86" s="232">
        <v>126.12</v>
      </c>
      <c r="C86" s="250">
        <v>7010101</v>
      </c>
      <c r="D86" s="273" t="s">
        <v>280</v>
      </c>
      <c r="E86" s="231">
        <v>174.88375000000002</v>
      </c>
      <c r="F86" s="141">
        <v>174.88375000000002</v>
      </c>
      <c r="G86" s="141">
        <v>174.88375000000005</v>
      </c>
      <c r="H86" s="141">
        <v>174.88375000000002</v>
      </c>
      <c r="I86">
        <v>173.17</v>
      </c>
      <c r="J86">
        <v>173.17</v>
      </c>
      <c r="K86">
        <v>175</v>
      </c>
      <c r="L86">
        <v>175</v>
      </c>
      <c r="M86">
        <v>175</v>
      </c>
      <c r="N86" s="178">
        <v>175.91</v>
      </c>
      <c r="O86">
        <v>175.91</v>
      </c>
      <c r="P86" s="204">
        <v>175.91</v>
      </c>
      <c r="Q86" s="203">
        <v>176.81</v>
      </c>
      <c r="R86">
        <v>176.81</v>
      </c>
      <c r="S86">
        <v>176.81</v>
      </c>
      <c r="T86">
        <v>176.81</v>
      </c>
      <c r="U86">
        <v>175.53</v>
      </c>
      <c r="V86">
        <v>175.99</v>
      </c>
      <c r="W86" s="178">
        <v>187.5</v>
      </c>
      <c r="X86">
        <v>182.34</v>
      </c>
      <c r="Y86" s="178">
        <v>185.08</v>
      </c>
      <c r="Z86">
        <v>188.26</v>
      </c>
      <c r="AA86">
        <v>190.98</v>
      </c>
      <c r="AB86" s="204">
        <v>193.69</v>
      </c>
      <c r="AC86" s="203">
        <v>195.05</v>
      </c>
      <c r="AD86">
        <v>195.97</v>
      </c>
      <c r="AE86">
        <v>197.33</v>
      </c>
      <c r="AF86">
        <v>200.05</v>
      </c>
      <c r="AG86">
        <v>202.78</v>
      </c>
      <c r="AH86">
        <v>205.5</v>
      </c>
      <c r="AI86">
        <v>207.78</v>
      </c>
      <c r="AJ86">
        <v>207.78</v>
      </c>
      <c r="AK86">
        <v>207.78</v>
      </c>
      <c r="AL86">
        <v>207.78</v>
      </c>
      <c r="AM86">
        <v>207.78</v>
      </c>
      <c r="AN86" s="204">
        <v>207.78</v>
      </c>
      <c r="AO86">
        <v>207.78</v>
      </c>
      <c r="AP86">
        <v>207.78</v>
      </c>
      <c r="AQ86">
        <v>207.78</v>
      </c>
      <c r="AR86">
        <v>207.78</v>
      </c>
      <c r="AS86">
        <v>207.78</v>
      </c>
      <c r="AT86">
        <v>207.78</v>
      </c>
      <c r="AU86">
        <v>214.96</v>
      </c>
      <c r="AV86">
        <v>221.89</v>
      </c>
      <c r="AW86">
        <v>221.89</v>
      </c>
      <c r="AX86">
        <v>221.89</v>
      </c>
      <c r="AY86">
        <v>221.89</v>
      </c>
      <c r="AZ86">
        <v>221.89</v>
      </c>
      <c r="BA86">
        <v>227.17</v>
      </c>
      <c r="BB86">
        <v>236</v>
      </c>
      <c r="BC86" s="293">
        <v>235.998511314392</v>
      </c>
      <c r="BD86" s="293">
        <v>236</v>
      </c>
      <c r="BE86" s="293">
        <v>234.60881710000001</v>
      </c>
      <c r="BF86" s="293">
        <v>235.99851129999999</v>
      </c>
      <c r="BG86" s="293">
        <v>235.99851129999999</v>
      </c>
      <c r="BH86" s="293">
        <v>236.44812110000001</v>
      </c>
      <c r="BI86" s="293">
        <v>209.48758129999999</v>
      </c>
      <c r="BJ86" s="293">
        <v>245.50838469999999</v>
      </c>
      <c r="BK86" s="397">
        <v>245.50800319999999</v>
      </c>
      <c r="BL86" s="397">
        <v>245.50838469999999</v>
      </c>
      <c r="BM86" s="397">
        <v>252.25248339999999</v>
      </c>
      <c r="BN86" s="397">
        <v>252.25248339999999</v>
      </c>
      <c r="BO86" s="397">
        <v>252.25248339999999</v>
      </c>
      <c r="BP86" s="397">
        <v>256.25445839999998</v>
      </c>
      <c r="BQ86" s="397"/>
      <c r="BR86" s="226">
        <f t="shared" si="22"/>
        <v>174.88374999999999</v>
      </c>
      <c r="BS86" s="227">
        <f t="shared" si="23"/>
        <v>182.21749999999997</v>
      </c>
      <c r="BT86" s="193">
        <f t="shared" si="28"/>
        <v>4.1934999678357565E-2</v>
      </c>
      <c r="BU86" s="258">
        <f t="shared" si="24"/>
        <v>6.3043346442417736</v>
      </c>
      <c r="BV86" s="185">
        <f t="shared" si="29"/>
        <v>3.9055313167752406</v>
      </c>
      <c r="BW86" s="295">
        <f t="shared" si="30"/>
        <v>1.5864957783801037E-2</v>
      </c>
      <c r="BX86" s="184">
        <f t="shared" si="31"/>
        <v>0</v>
      </c>
      <c r="BY86" s="303">
        <f t="shared" si="32"/>
        <v>0</v>
      </c>
      <c r="BZ86" s="300">
        <f t="shared" si="33"/>
        <v>222.92820927619934</v>
      </c>
      <c r="CA86" s="300">
        <f t="shared" si="34"/>
        <v>241.83985194166667</v>
      </c>
      <c r="CB86" s="297">
        <f t="shared" si="35"/>
        <v>8.4832882867849735E-2</v>
      </c>
      <c r="CC86" s="381">
        <f t="shared" si="25"/>
        <v>14.629760256537203</v>
      </c>
      <c r="CD86" s="382">
        <f t="shared" si="36"/>
        <v>7.8996122414541112E-2</v>
      </c>
      <c r="CE86" s="141">
        <f t="shared" si="26"/>
        <v>176.99916666666664</v>
      </c>
      <c r="CF86" s="141">
        <f t="shared" si="27"/>
        <v>195.40083333333334</v>
      </c>
      <c r="CG86" s="6">
        <f t="shared" si="37"/>
        <v>0.10396470793177004</v>
      </c>
    </row>
    <row r="87" spans="1:85" ht="15.75">
      <c r="A87">
        <v>7010201</v>
      </c>
      <c r="B87" s="232">
        <v>38.43</v>
      </c>
      <c r="C87" s="250">
        <v>7010201</v>
      </c>
      <c r="D87" s="273" t="s">
        <v>166</v>
      </c>
      <c r="E87" s="231">
        <v>302.65125</v>
      </c>
      <c r="F87" s="141">
        <v>302.65125</v>
      </c>
      <c r="G87" s="141">
        <v>302.65125</v>
      </c>
      <c r="H87" s="141">
        <v>302.65125</v>
      </c>
      <c r="I87">
        <v>302.04000000000002</v>
      </c>
      <c r="J87">
        <v>302.04000000000002</v>
      </c>
      <c r="K87">
        <v>302.04000000000002</v>
      </c>
      <c r="L87">
        <v>302.04000000000002</v>
      </c>
      <c r="M87">
        <v>302.04000000000002</v>
      </c>
      <c r="N87" s="175">
        <v>303.67</v>
      </c>
      <c r="O87">
        <v>303.67</v>
      </c>
      <c r="P87" s="204">
        <v>303.67</v>
      </c>
      <c r="Q87" s="203">
        <v>305.26</v>
      </c>
      <c r="R87">
        <v>305.26</v>
      </c>
      <c r="S87">
        <v>305.26</v>
      </c>
      <c r="T87">
        <v>335.85</v>
      </c>
      <c r="U87">
        <v>339.11</v>
      </c>
      <c r="V87">
        <v>339.11</v>
      </c>
      <c r="W87" s="175">
        <v>315.72000000000003</v>
      </c>
      <c r="X87">
        <v>345.54</v>
      </c>
      <c r="Y87" s="175">
        <v>347.17</v>
      </c>
      <c r="Z87">
        <v>350.44</v>
      </c>
      <c r="AA87">
        <v>353.7</v>
      </c>
      <c r="AB87" s="204">
        <v>360.09</v>
      </c>
      <c r="AC87" s="203">
        <v>364.89</v>
      </c>
      <c r="AD87">
        <v>366.47</v>
      </c>
      <c r="AE87">
        <v>369.69</v>
      </c>
      <c r="AF87">
        <v>377.7</v>
      </c>
      <c r="AG87">
        <v>387.3</v>
      </c>
      <c r="AH87">
        <v>388.93</v>
      </c>
      <c r="AI87">
        <v>390.52</v>
      </c>
      <c r="AJ87">
        <v>390.52</v>
      </c>
      <c r="AK87">
        <v>390.52</v>
      </c>
      <c r="AL87">
        <v>390.52</v>
      </c>
      <c r="AM87">
        <v>390.52</v>
      </c>
      <c r="AN87" s="204">
        <v>390.52</v>
      </c>
      <c r="AO87">
        <v>390.52</v>
      </c>
      <c r="AP87">
        <v>390.52</v>
      </c>
      <c r="AQ87">
        <v>390.52</v>
      </c>
      <c r="AR87">
        <v>390.52</v>
      </c>
      <c r="AS87">
        <v>390.52</v>
      </c>
      <c r="AT87">
        <v>390.52</v>
      </c>
      <c r="AU87">
        <v>409.67</v>
      </c>
      <c r="AV87">
        <v>414.52</v>
      </c>
      <c r="AW87">
        <v>414.52</v>
      </c>
      <c r="AX87">
        <v>406.36</v>
      </c>
      <c r="AY87">
        <v>406.36</v>
      </c>
      <c r="AZ87">
        <v>406.36</v>
      </c>
      <c r="BA87">
        <v>404.77</v>
      </c>
      <c r="BB87">
        <v>403.19</v>
      </c>
      <c r="BC87" s="293">
        <v>403.189659118652</v>
      </c>
      <c r="BD87" s="293">
        <v>403.19</v>
      </c>
      <c r="BE87" s="293">
        <v>372.5176573</v>
      </c>
      <c r="BF87" s="293">
        <v>419.02966500000002</v>
      </c>
      <c r="BG87" s="293">
        <v>412.91198730000002</v>
      </c>
      <c r="BH87" s="293">
        <v>412.91198730000002</v>
      </c>
      <c r="BI87" s="293">
        <v>409.53683849999999</v>
      </c>
      <c r="BJ87" s="293">
        <v>416.07999799999999</v>
      </c>
      <c r="BK87" s="397">
        <v>416.07999799999999</v>
      </c>
      <c r="BL87" s="397">
        <v>416.07999799999999</v>
      </c>
      <c r="BM87" s="397">
        <v>423.99997710000002</v>
      </c>
      <c r="BN87" s="397">
        <v>423.99997710000002</v>
      </c>
      <c r="BO87" s="397">
        <v>423.99997710000002</v>
      </c>
      <c r="BP87" s="397">
        <v>423.99997710000002</v>
      </c>
      <c r="BQ87" s="397"/>
      <c r="BR87" s="226">
        <f t="shared" si="22"/>
        <v>302.65125</v>
      </c>
      <c r="BS87" s="227">
        <f t="shared" si="23"/>
        <v>333.54250000000008</v>
      </c>
      <c r="BT87" s="193">
        <f t="shared" si="28"/>
        <v>0.10206880031058874</v>
      </c>
      <c r="BU87" s="258">
        <f t="shared" si="24"/>
        <v>8.0916122179487129</v>
      </c>
      <c r="BV87" s="185">
        <f t="shared" si="29"/>
        <v>5.012748641010738</v>
      </c>
      <c r="BW87" s="295">
        <f t="shared" si="30"/>
        <v>0</v>
      </c>
      <c r="BX87" s="184">
        <f t="shared" si="31"/>
        <v>0</v>
      </c>
      <c r="BY87" s="303">
        <f t="shared" si="32"/>
        <v>0</v>
      </c>
      <c r="BZ87" s="300">
        <f t="shared" si="33"/>
        <v>404.43080492655434</v>
      </c>
      <c r="CA87" s="300">
        <f t="shared" si="34"/>
        <v>414.26233648333346</v>
      </c>
      <c r="CB87" s="297">
        <f t="shared" si="35"/>
        <v>2.4309551688488584E-2</v>
      </c>
      <c r="CC87" s="381">
        <f t="shared" si="25"/>
        <v>2.3174776574350937</v>
      </c>
      <c r="CD87" s="382">
        <f t="shared" si="36"/>
        <v>1.2513653368851504E-2</v>
      </c>
      <c r="CE87" s="141">
        <f t="shared" si="26"/>
        <v>313.38833333333332</v>
      </c>
      <c r="CF87" s="141">
        <f t="shared" si="27"/>
        <v>366.87000000000006</v>
      </c>
      <c r="CG87" s="6">
        <f t="shared" si="37"/>
        <v>0.17065621460062896</v>
      </c>
    </row>
    <row r="88" spans="1:85" ht="15.75">
      <c r="A88">
        <v>7010301</v>
      </c>
      <c r="B88" s="232">
        <v>26.55</v>
      </c>
      <c r="C88" s="250">
        <v>7010301</v>
      </c>
      <c r="D88" s="204" t="s">
        <v>167</v>
      </c>
      <c r="E88" s="231">
        <v>203.1925</v>
      </c>
      <c r="F88" s="141">
        <v>203.19249999999997</v>
      </c>
      <c r="G88" s="141">
        <v>203.19249999999997</v>
      </c>
      <c r="H88" s="141">
        <v>203.19249999999997</v>
      </c>
      <c r="I88">
        <v>200.59</v>
      </c>
      <c r="J88">
        <v>200.59</v>
      </c>
      <c r="K88">
        <v>204.06</v>
      </c>
      <c r="L88">
        <v>204.06</v>
      </c>
      <c r="M88">
        <v>204.06</v>
      </c>
      <c r="N88" s="178">
        <v>204.06</v>
      </c>
      <c r="O88">
        <v>204.06</v>
      </c>
      <c r="P88" s="204">
        <v>204.06</v>
      </c>
      <c r="Q88" s="203">
        <v>202.67</v>
      </c>
      <c r="R88">
        <v>202.67</v>
      </c>
      <c r="S88">
        <v>200.59</v>
      </c>
      <c r="T88">
        <v>200.59</v>
      </c>
      <c r="U88">
        <v>200.59</v>
      </c>
      <c r="V88">
        <v>200.59</v>
      </c>
      <c r="W88" s="178">
        <v>214.86</v>
      </c>
      <c r="X88">
        <v>203.84</v>
      </c>
      <c r="Y88" s="178">
        <v>207.08</v>
      </c>
      <c r="Z88">
        <v>207.08</v>
      </c>
      <c r="AA88">
        <v>207.08</v>
      </c>
      <c r="AB88" s="204">
        <v>207.08</v>
      </c>
      <c r="AC88" s="203">
        <v>210.23</v>
      </c>
      <c r="AD88">
        <v>213.37</v>
      </c>
      <c r="AE88">
        <v>213.37</v>
      </c>
      <c r="AF88">
        <v>219.76</v>
      </c>
      <c r="AG88">
        <v>223</v>
      </c>
      <c r="AH88">
        <v>223</v>
      </c>
      <c r="AI88">
        <v>224.63</v>
      </c>
      <c r="AJ88">
        <v>224.63</v>
      </c>
      <c r="AK88">
        <v>224.63</v>
      </c>
      <c r="AL88">
        <v>224.63</v>
      </c>
      <c r="AM88">
        <v>224.63</v>
      </c>
      <c r="AN88" s="204">
        <v>224.63</v>
      </c>
      <c r="AO88">
        <v>224.63</v>
      </c>
      <c r="AP88">
        <v>224.63</v>
      </c>
      <c r="AQ88">
        <v>223.05</v>
      </c>
      <c r="AR88">
        <v>223.05</v>
      </c>
      <c r="AS88">
        <v>223.05</v>
      </c>
      <c r="AT88">
        <v>223.05</v>
      </c>
      <c r="AU88">
        <v>224.67</v>
      </c>
      <c r="AV88">
        <v>224.67</v>
      </c>
      <c r="AW88">
        <v>224.67</v>
      </c>
      <c r="AX88">
        <v>224.67</v>
      </c>
      <c r="AY88">
        <v>224.67</v>
      </c>
      <c r="AZ88">
        <v>224.67</v>
      </c>
      <c r="BA88">
        <v>229.39</v>
      </c>
      <c r="BB88">
        <v>232.54</v>
      </c>
      <c r="BC88" s="293">
        <v>232.54137039184499</v>
      </c>
      <c r="BD88" s="293">
        <v>232.54</v>
      </c>
      <c r="BE88" s="293">
        <v>231.01556299999999</v>
      </c>
      <c r="BF88" s="293">
        <v>229.3943405</v>
      </c>
      <c r="BG88" s="293">
        <v>227.91619299999999</v>
      </c>
      <c r="BH88" s="293">
        <v>232.82747269999999</v>
      </c>
      <c r="BI88" s="293">
        <v>207.91282649999999</v>
      </c>
      <c r="BJ88" s="293">
        <v>229.68044280000001</v>
      </c>
      <c r="BK88" s="397">
        <v>229.67998979999999</v>
      </c>
      <c r="BL88" s="397">
        <v>229.68044280000001</v>
      </c>
      <c r="BM88" s="397">
        <v>226.53338909999999</v>
      </c>
      <c r="BN88" s="397">
        <v>226.53338909999999</v>
      </c>
      <c r="BO88" s="397">
        <v>224.9598742</v>
      </c>
      <c r="BP88" s="397">
        <v>224.9598742</v>
      </c>
      <c r="BQ88" s="397"/>
      <c r="BR88" s="226">
        <f t="shared" si="22"/>
        <v>203.1925</v>
      </c>
      <c r="BS88" s="227">
        <f t="shared" si="23"/>
        <v>204.55999999999997</v>
      </c>
      <c r="BT88" s="193">
        <f t="shared" si="28"/>
        <v>6.7300712378655092E-3</v>
      </c>
      <c r="BU88" s="258">
        <f t="shared" si="24"/>
        <v>0.24746914352869689</v>
      </c>
      <c r="BV88" s="185">
        <f t="shared" si="29"/>
        <v>0.15330697758401021</v>
      </c>
      <c r="BW88" s="295">
        <f t="shared" si="30"/>
        <v>0</v>
      </c>
      <c r="BX88" s="184">
        <f t="shared" si="31"/>
        <v>-0.24972077783080193</v>
      </c>
      <c r="BY88" s="303">
        <f t="shared" si="32"/>
        <v>-4.057436894352476E-3</v>
      </c>
      <c r="BZ88" s="300">
        <f t="shared" si="33"/>
        <v>226.76094753265374</v>
      </c>
      <c r="CA88" s="300">
        <f t="shared" si="34"/>
        <v>226.75781647499994</v>
      </c>
      <c r="CB88" s="297">
        <f t="shared" si="35"/>
        <v>-1.3807746386151898E-5</v>
      </c>
      <c r="CC88" s="381">
        <f t="shared" si="25"/>
        <v>-5.098936269533886E-4</v>
      </c>
      <c r="CD88" s="382">
        <f t="shared" si="36"/>
        <v>-2.7532658544561988E-6</v>
      </c>
      <c r="CE88" s="141">
        <f t="shared" si="26"/>
        <v>203.57166666666669</v>
      </c>
      <c r="CF88" s="141">
        <f t="shared" si="27"/>
        <v>213.29333333333338</v>
      </c>
      <c r="CG88" s="6">
        <f t="shared" si="37"/>
        <v>4.775549970116999E-2</v>
      </c>
    </row>
    <row r="89" spans="1:85" ht="15.75">
      <c r="A89">
        <v>7020101</v>
      </c>
      <c r="B89" s="232">
        <v>46.89</v>
      </c>
      <c r="C89" s="250">
        <v>7020101</v>
      </c>
      <c r="D89" s="204" t="s">
        <v>168</v>
      </c>
      <c r="E89" s="231">
        <v>87.448750000000018</v>
      </c>
      <c r="F89" s="141">
        <v>87.448750000000018</v>
      </c>
      <c r="G89" s="141">
        <v>87.448750000000018</v>
      </c>
      <c r="H89" s="141">
        <v>87.448750000000018</v>
      </c>
      <c r="I89">
        <v>87.45</v>
      </c>
      <c r="J89">
        <v>87.45</v>
      </c>
      <c r="K89">
        <v>87.45</v>
      </c>
      <c r="L89">
        <v>87.45</v>
      </c>
      <c r="M89">
        <v>87.45</v>
      </c>
      <c r="N89" s="175">
        <v>87.44</v>
      </c>
      <c r="O89">
        <v>87.44</v>
      </c>
      <c r="P89" s="204">
        <v>87.46</v>
      </c>
      <c r="Q89" s="203">
        <v>88.05</v>
      </c>
      <c r="R89">
        <v>88.05</v>
      </c>
      <c r="S89">
        <v>88.05</v>
      </c>
      <c r="T89">
        <v>89.43</v>
      </c>
      <c r="U89">
        <v>87.06</v>
      </c>
      <c r="V89">
        <v>87.48</v>
      </c>
      <c r="W89" s="175">
        <v>92.17</v>
      </c>
      <c r="X89">
        <v>88.53</v>
      </c>
      <c r="Y89" s="175">
        <v>89.5</v>
      </c>
      <c r="Z89">
        <v>89.5</v>
      </c>
      <c r="AA89">
        <v>87.19</v>
      </c>
      <c r="AB89" s="204">
        <v>87.31</v>
      </c>
      <c r="AC89" s="203">
        <v>82.69</v>
      </c>
      <c r="AD89">
        <v>82.13</v>
      </c>
      <c r="AE89">
        <v>83.2</v>
      </c>
      <c r="AF89">
        <v>83.12</v>
      </c>
      <c r="AG89">
        <v>83.13</v>
      </c>
      <c r="AH89">
        <v>82.96</v>
      </c>
      <c r="AI89">
        <v>82.96</v>
      </c>
      <c r="AJ89">
        <v>82.95</v>
      </c>
      <c r="AK89">
        <v>82.96</v>
      </c>
      <c r="AL89">
        <v>82.81</v>
      </c>
      <c r="AM89">
        <v>82.81</v>
      </c>
      <c r="AN89" s="204">
        <v>82.83</v>
      </c>
      <c r="AO89">
        <v>83.38</v>
      </c>
      <c r="AP89">
        <v>84.24</v>
      </c>
      <c r="AQ89">
        <v>87.69</v>
      </c>
      <c r="AR89">
        <v>84.66</v>
      </c>
      <c r="AS89">
        <v>84.7</v>
      </c>
      <c r="AT89">
        <v>84.73</v>
      </c>
      <c r="AU89">
        <v>84.75</v>
      </c>
      <c r="AV89">
        <v>84.77</v>
      </c>
      <c r="AW89">
        <v>84.6</v>
      </c>
      <c r="AX89">
        <v>85.54</v>
      </c>
      <c r="AY89">
        <v>84.95</v>
      </c>
      <c r="AZ89">
        <v>85.13</v>
      </c>
      <c r="BA89">
        <v>84.53</v>
      </c>
      <c r="BB89">
        <v>85.04</v>
      </c>
      <c r="BC89" s="293">
        <v>85.032898187637301</v>
      </c>
      <c r="BD89" s="293">
        <v>88.26</v>
      </c>
      <c r="BE89" s="293">
        <v>84.577244519999994</v>
      </c>
      <c r="BF89" s="293">
        <v>84.62036252</v>
      </c>
      <c r="BG89" s="293">
        <v>83.966809510000004</v>
      </c>
      <c r="BH89" s="293">
        <v>85.038232800000003</v>
      </c>
      <c r="BI89" s="293">
        <v>78.308832649999999</v>
      </c>
      <c r="BJ89" s="293">
        <v>84.419590229999997</v>
      </c>
      <c r="BK89" s="397">
        <v>85.207200049999997</v>
      </c>
      <c r="BL89" s="397">
        <v>88.250499959999999</v>
      </c>
      <c r="BM89" s="397">
        <v>87.314313650000003</v>
      </c>
      <c r="BN89" s="397">
        <v>87.238454820000001</v>
      </c>
      <c r="BO89" s="397">
        <v>85.803031919999995</v>
      </c>
      <c r="BP89" s="397">
        <v>89.206063749999998</v>
      </c>
      <c r="BQ89" s="397"/>
      <c r="BR89" s="226">
        <f t="shared" si="22"/>
        <v>87.448750000000018</v>
      </c>
      <c r="BS89" s="227">
        <f t="shared" si="23"/>
        <v>88.526666666666657</v>
      </c>
      <c r="BT89" s="193">
        <f t="shared" si="28"/>
        <v>1.2326267289888504E-2</v>
      </c>
      <c r="BU89" s="258">
        <f t="shared" si="24"/>
        <v>0.34450427427968627</v>
      </c>
      <c r="BV89" s="185">
        <f t="shared" si="29"/>
        <v>0.21342017958884263</v>
      </c>
      <c r="BW89" s="295">
        <f t="shared" si="30"/>
        <v>3.9660974138686411E-2</v>
      </c>
      <c r="BX89" s="184">
        <f t="shared" si="31"/>
        <v>-0.40232720214149498</v>
      </c>
      <c r="BY89" s="303">
        <f t="shared" si="32"/>
        <v>-6.5369700020578613E-3</v>
      </c>
      <c r="BZ89" s="300">
        <f t="shared" si="33"/>
        <v>85.169408182303101</v>
      </c>
      <c r="CA89" s="300">
        <f t="shared" si="34"/>
        <v>85.329219698333333</v>
      </c>
      <c r="CB89" s="297">
        <f>CA89/BZ89-1</f>
        <v>1.8763957557172972E-3</v>
      </c>
      <c r="CC89" s="381">
        <f t="shared" si="25"/>
        <v>4.5963416002015506E-2</v>
      </c>
      <c r="CD89" s="382">
        <f>CC89/$CC$126</f>
        <v>2.4818804774762041E-4</v>
      </c>
      <c r="CE89" s="141">
        <f t="shared" si="26"/>
        <v>88.127499999999998</v>
      </c>
      <c r="CF89" s="141">
        <f t="shared" si="27"/>
        <v>85.185000000000016</v>
      </c>
      <c r="CG89" s="6">
        <f t="shared" si="37"/>
        <v>-3.3389123712802227E-2</v>
      </c>
    </row>
    <row r="90" spans="1:85" ht="15.75">
      <c r="A90">
        <v>7020201</v>
      </c>
      <c r="B90" s="232">
        <v>90.39</v>
      </c>
      <c r="C90" s="250">
        <v>7020201</v>
      </c>
      <c r="D90" s="204" t="s">
        <v>170</v>
      </c>
      <c r="E90" s="231">
        <v>106.03999999999998</v>
      </c>
      <c r="F90" s="141">
        <v>106.03999999999999</v>
      </c>
      <c r="G90" s="141">
        <v>106.03999999999999</v>
      </c>
      <c r="H90" s="141">
        <v>106.03999999999999</v>
      </c>
      <c r="I90">
        <v>106.04</v>
      </c>
      <c r="J90">
        <v>106.04</v>
      </c>
      <c r="K90">
        <v>106.04</v>
      </c>
      <c r="L90">
        <v>106.04</v>
      </c>
      <c r="M90">
        <v>106.04</v>
      </c>
      <c r="N90" s="178">
        <v>106.04</v>
      </c>
      <c r="O90">
        <v>106.04</v>
      </c>
      <c r="P90" s="204">
        <v>106.04</v>
      </c>
      <c r="Q90" s="203">
        <v>106.83</v>
      </c>
      <c r="R90">
        <v>106.83</v>
      </c>
      <c r="S90">
        <v>107.13</v>
      </c>
      <c r="T90">
        <v>116.46</v>
      </c>
      <c r="U90">
        <v>116.09</v>
      </c>
      <c r="V90">
        <v>116.35</v>
      </c>
      <c r="W90" s="178">
        <v>118.64</v>
      </c>
      <c r="X90">
        <v>118.67</v>
      </c>
      <c r="Y90" s="178">
        <v>118.36</v>
      </c>
      <c r="Z90">
        <v>118.36</v>
      </c>
      <c r="AA90">
        <v>118.53</v>
      </c>
      <c r="AB90" s="204">
        <v>118.53</v>
      </c>
      <c r="AC90" s="203">
        <v>119.89</v>
      </c>
      <c r="AD90">
        <v>119.89</v>
      </c>
      <c r="AE90">
        <v>120.78</v>
      </c>
      <c r="AF90">
        <v>121.16</v>
      </c>
      <c r="AG90">
        <v>121.14</v>
      </c>
      <c r="AH90">
        <v>121.14</v>
      </c>
      <c r="AI90">
        <v>121.14</v>
      </c>
      <c r="AJ90">
        <v>121.14</v>
      </c>
      <c r="AK90">
        <v>121.14</v>
      </c>
      <c r="AL90">
        <v>121.16</v>
      </c>
      <c r="AM90">
        <v>120.85</v>
      </c>
      <c r="AN90" s="204">
        <v>120.85</v>
      </c>
      <c r="AO90">
        <v>121.15</v>
      </c>
      <c r="AP90">
        <v>136.83000000000001</v>
      </c>
      <c r="AQ90">
        <v>136.77000000000001</v>
      </c>
      <c r="AR90">
        <v>136.69999999999999</v>
      </c>
      <c r="AS90">
        <v>136.69999999999999</v>
      </c>
      <c r="AT90">
        <v>136.69999999999999</v>
      </c>
      <c r="AU90">
        <v>135.74</v>
      </c>
      <c r="AV90">
        <v>132.47</v>
      </c>
      <c r="AW90">
        <v>132.44</v>
      </c>
      <c r="AX90">
        <v>127.91</v>
      </c>
      <c r="AY90">
        <v>128.71</v>
      </c>
      <c r="AZ90">
        <v>128.71</v>
      </c>
      <c r="BA90">
        <v>128.96</v>
      </c>
      <c r="BB90">
        <v>128.94999999999999</v>
      </c>
      <c r="BC90" s="293">
        <v>128.84806394577001</v>
      </c>
      <c r="BD90" s="293">
        <v>129.38999999999999</v>
      </c>
      <c r="BE90" s="293">
        <v>128.75272039999999</v>
      </c>
      <c r="BF90" s="293">
        <v>128.7517905</v>
      </c>
      <c r="BG90" s="293">
        <v>129.2111874</v>
      </c>
      <c r="BH90" s="293">
        <v>129.30375340000001</v>
      </c>
      <c r="BI90" s="293">
        <v>130.22507429999999</v>
      </c>
      <c r="BJ90" s="293">
        <v>129.30561299999999</v>
      </c>
      <c r="BK90" s="397">
        <v>122.439003</v>
      </c>
      <c r="BL90" s="397">
        <v>123.29458</v>
      </c>
      <c r="BM90" s="397">
        <v>123.6341953</v>
      </c>
      <c r="BN90" s="397">
        <v>123.7044811</v>
      </c>
      <c r="BO90" s="397">
        <v>123.4475255</v>
      </c>
      <c r="BP90" s="397">
        <v>124.08754829999999</v>
      </c>
      <c r="BQ90" s="397"/>
      <c r="BR90" s="226">
        <f t="shared" si="22"/>
        <v>106.03999999999998</v>
      </c>
      <c r="BS90" s="227">
        <f t="shared" si="23"/>
        <v>115.06499999999998</v>
      </c>
      <c r="BT90" s="193">
        <f t="shared" si="28"/>
        <v>8.510939268200679E-2</v>
      </c>
      <c r="BU90" s="258">
        <f t="shared" si="24"/>
        <v>5.5602816623217199</v>
      </c>
      <c r="BV90" s="185">
        <f t="shared" si="29"/>
        <v>3.4445909660146774</v>
      </c>
      <c r="BW90" s="295">
        <f t="shared" si="30"/>
        <v>5.1845737483007248E-3</v>
      </c>
      <c r="BX90" s="184">
        <f t="shared" si="31"/>
        <v>-0.13883461723004792</v>
      </c>
      <c r="BY90" s="303">
        <f t="shared" si="32"/>
        <v>-2.2557702368850231E-3</v>
      </c>
      <c r="BZ90" s="300">
        <f t="shared" si="33"/>
        <v>131.29400532881417</v>
      </c>
      <c r="CA90" s="300">
        <f t="shared" si="34"/>
        <v>126.34645601666666</v>
      </c>
      <c r="CB90" s="297">
        <f t="shared" si="35"/>
        <v>-3.7682979506618031E-2</v>
      </c>
      <c r="CC90" s="381">
        <f t="shared" si="25"/>
        <v>-2.7430549758634988</v>
      </c>
      <c r="CD90" s="382">
        <f t="shared" si="36"/>
        <v>-1.4811637570499652E-2</v>
      </c>
      <c r="CE90" s="141">
        <f t="shared" si="26"/>
        <v>109.87750000000001</v>
      </c>
      <c r="CF90" s="141">
        <f t="shared" si="27"/>
        <v>119.79916666666668</v>
      </c>
      <c r="CG90" s="6">
        <f t="shared" si="37"/>
        <v>9.0297528308040054E-2</v>
      </c>
    </row>
    <row r="91" spans="1:85" ht="15.75">
      <c r="A91">
        <v>7020301</v>
      </c>
      <c r="B91" s="232">
        <v>16.2</v>
      </c>
      <c r="C91" s="250">
        <v>7020301</v>
      </c>
      <c r="D91" s="204" t="s">
        <v>171</v>
      </c>
      <c r="E91" s="231">
        <v>169.75</v>
      </c>
      <c r="F91" s="141">
        <v>169.75</v>
      </c>
      <c r="G91" s="141">
        <v>169.75</v>
      </c>
      <c r="H91" s="141">
        <v>169.75</v>
      </c>
      <c r="I91">
        <v>170.1</v>
      </c>
      <c r="J91">
        <v>170.1</v>
      </c>
      <c r="K91">
        <v>169.37</v>
      </c>
      <c r="L91">
        <v>169.37</v>
      </c>
      <c r="M91">
        <v>169.76</v>
      </c>
      <c r="N91" s="175">
        <v>169.7</v>
      </c>
      <c r="O91">
        <v>170</v>
      </c>
      <c r="P91" s="204">
        <v>169.6</v>
      </c>
      <c r="Q91" s="203">
        <v>169.21</v>
      </c>
      <c r="R91">
        <v>169.21</v>
      </c>
      <c r="S91">
        <v>169.21</v>
      </c>
      <c r="T91">
        <v>169.15</v>
      </c>
      <c r="U91">
        <v>169.82</v>
      </c>
      <c r="V91">
        <v>170.62</v>
      </c>
      <c r="W91" s="175">
        <v>154.96</v>
      </c>
      <c r="X91">
        <v>170.56</v>
      </c>
      <c r="Y91" s="175">
        <v>169.44</v>
      </c>
      <c r="Z91">
        <v>170.1</v>
      </c>
      <c r="AA91">
        <v>170.16</v>
      </c>
      <c r="AB91" s="204">
        <v>170.44</v>
      </c>
      <c r="AC91" s="203">
        <v>170.4</v>
      </c>
      <c r="AD91">
        <v>170.4</v>
      </c>
      <c r="AE91">
        <v>170.57</v>
      </c>
      <c r="AF91">
        <v>170.31</v>
      </c>
      <c r="AG91">
        <v>170.31</v>
      </c>
      <c r="AH91">
        <v>170.31</v>
      </c>
      <c r="AI91">
        <v>170.31</v>
      </c>
      <c r="AJ91">
        <v>170.31</v>
      </c>
      <c r="AK91">
        <v>170.47</v>
      </c>
      <c r="AL91">
        <v>171.55</v>
      </c>
      <c r="AM91">
        <v>170.98</v>
      </c>
      <c r="AN91" s="204">
        <v>171.17</v>
      </c>
      <c r="AO91">
        <v>171.26</v>
      </c>
      <c r="AP91">
        <v>172.53</v>
      </c>
      <c r="AQ91">
        <v>169.64</v>
      </c>
      <c r="AR91">
        <v>169.5</v>
      </c>
      <c r="AS91">
        <v>169.43</v>
      </c>
      <c r="AT91">
        <v>169.37</v>
      </c>
      <c r="AU91">
        <v>170.71</v>
      </c>
      <c r="AV91">
        <v>172.2</v>
      </c>
      <c r="AW91">
        <v>172.22</v>
      </c>
      <c r="AX91">
        <v>172.08</v>
      </c>
      <c r="AY91">
        <v>173.57</v>
      </c>
      <c r="AZ91">
        <v>174.2</v>
      </c>
      <c r="BA91">
        <v>174.4</v>
      </c>
      <c r="BB91">
        <v>174.23</v>
      </c>
      <c r="BC91" s="293">
        <v>174.074959754943</v>
      </c>
      <c r="BD91" s="293">
        <v>170.48</v>
      </c>
      <c r="BE91" s="293">
        <v>174.15488959999999</v>
      </c>
      <c r="BF91" s="293">
        <v>174.23284050000001</v>
      </c>
      <c r="BG91" s="293">
        <v>174.1038203</v>
      </c>
      <c r="BH91" s="293">
        <v>174.13034440000001</v>
      </c>
      <c r="BI91" s="293">
        <v>178.47014669999999</v>
      </c>
      <c r="BJ91" s="293">
        <v>176.2247682</v>
      </c>
      <c r="BK91" s="397">
        <v>176.51699780000001</v>
      </c>
      <c r="BL91" s="397">
        <v>176.94551939999999</v>
      </c>
      <c r="BM91" s="397">
        <v>170.69333789999999</v>
      </c>
      <c r="BN91" s="397">
        <v>170.8061337</v>
      </c>
      <c r="BO91" s="397">
        <v>170.64943310000001</v>
      </c>
      <c r="BP91" s="397">
        <v>167.4697042</v>
      </c>
      <c r="BQ91" s="397"/>
      <c r="BR91" s="226">
        <f t="shared" si="22"/>
        <v>169.75</v>
      </c>
      <c r="BS91" s="227">
        <f t="shared" si="23"/>
        <v>168.57333333333332</v>
      </c>
      <c r="BT91" s="193">
        <f t="shared" si="28"/>
        <v>-6.9317623956799412E-3</v>
      </c>
      <c r="BU91" s="258">
        <f t="shared" si="24"/>
        <v>-0.12992647624795775</v>
      </c>
      <c r="BV91" s="185">
        <f t="shared" si="29"/>
        <v>-8.0489369695520438E-2</v>
      </c>
      <c r="BW91" s="295">
        <f t="shared" si="30"/>
        <v>-1.8633105555860285E-2</v>
      </c>
      <c r="BX91" s="184">
        <f t="shared" si="31"/>
        <v>-1.5174170786860029E-2</v>
      </c>
      <c r="BY91" s="303">
        <f t="shared" si="32"/>
        <v>-2.4654832860374526E-4</v>
      </c>
      <c r="BZ91" s="300">
        <f t="shared" si="33"/>
        <v>172.24707997957856</v>
      </c>
      <c r="CA91" s="300">
        <f t="shared" si="34"/>
        <v>173.69982798333331</v>
      </c>
      <c r="CB91" s="297">
        <f t="shared" si="35"/>
        <v>8.4340936515556741E-3</v>
      </c>
      <c r="CC91" s="381">
        <f t="shared" si="25"/>
        <v>0.14435415728560164</v>
      </c>
      <c r="CD91" s="382">
        <f t="shared" si="36"/>
        <v>7.7946722844523533E-4</v>
      </c>
      <c r="CE91" s="141">
        <f t="shared" si="26"/>
        <v>168.38416666666669</v>
      </c>
      <c r="CF91" s="141">
        <f t="shared" si="27"/>
        <v>170.27583333333331</v>
      </c>
      <c r="CG91" s="6">
        <f t="shared" si="37"/>
        <v>1.1234231246999515E-2</v>
      </c>
    </row>
    <row r="92" spans="1:85" ht="15.75">
      <c r="A92">
        <v>7020401</v>
      </c>
      <c r="B92" s="232">
        <v>17.71</v>
      </c>
      <c r="C92" s="250">
        <v>7020401</v>
      </c>
      <c r="D92" s="204" t="s">
        <v>172</v>
      </c>
      <c r="E92" s="231">
        <v>261.48</v>
      </c>
      <c r="F92" s="141">
        <v>261.47999999999996</v>
      </c>
      <c r="G92" s="141">
        <v>261.47999999999996</v>
      </c>
      <c r="H92" s="141">
        <v>261.48</v>
      </c>
      <c r="I92">
        <v>261.83999999999997</v>
      </c>
      <c r="J92">
        <v>261.83999999999997</v>
      </c>
      <c r="K92">
        <v>261.83999999999997</v>
      </c>
      <c r="L92">
        <v>261.83999999999997</v>
      </c>
      <c r="M92">
        <v>261.83999999999997</v>
      </c>
      <c r="N92" s="178">
        <v>260.88</v>
      </c>
      <c r="O92">
        <v>260.88</v>
      </c>
      <c r="P92" s="204">
        <v>260.88</v>
      </c>
      <c r="Q92" s="203">
        <v>260.88</v>
      </c>
      <c r="R92">
        <v>260.88</v>
      </c>
      <c r="S92">
        <v>260.88</v>
      </c>
      <c r="T92">
        <v>261.08999999999997</v>
      </c>
      <c r="U92">
        <v>262.79000000000002</v>
      </c>
      <c r="V92">
        <v>263.97000000000003</v>
      </c>
      <c r="W92" s="178">
        <v>190.58</v>
      </c>
      <c r="X92">
        <v>266.43</v>
      </c>
      <c r="Y92" s="178">
        <v>316.43</v>
      </c>
      <c r="Z92">
        <v>316.43</v>
      </c>
      <c r="AA92">
        <v>316.43</v>
      </c>
      <c r="AB92" s="204">
        <v>317.49</v>
      </c>
      <c r="AC92" s="203">
        <v>317.49</v>
      </c>
      <c r="AD92">
        <v>317.49</v>
      </c>
      <c r="AE92">
        <v>316.95999999999998</v>
      </c>
      <c r="AF92">
        <v>316.41000000000003</v>
      </c>
      <c r="AG92">
        <v>316.41000000000003</v>
      </c>
      <c r="AH92">
        <v>316.41000000000003</v>
      </c>
      <c r="AI92">
        <v>316.41000000000003</v>
      </c>
      <c r="AJ92">
        <v>316.41000000000003</v>
      </c>
      <c r="AK92">
        <v>316.41000000000003</v>
      </c>
      <c r="AL92">
        <v>316.05</v>
      </c>
      <c r="AM92">
        <v>315.52</v>
      </c>
      <c r="AN92" s="204">
        <v>315.52</v>
      </c>
      <c r="AO92">
        <v>314.45999999999998</v>
      </c>
      <c r="AP92">
        <v>314.45999999999998</v>
      </c>
      <c r="AQ92">
        <v>295.72000000000003</v>
      </c>
      <c r="AR92">
        <v>314.45999999999998</v>
      </c>
      <c r="AS92">
        <v>314.45999999999998</v>
      </c>
      <c r="AT92">
        <v>314.45999999999998</v>
      </c>
      <c r="AU92">
        <v>314.94</v>
      </c>
      <c r="AV92">
        <v>314.94</v>
      </c>
      <c r="AW92">
        <v>314.94</v>
      </c>
      <c r="AX92">
        <v>314.94</v>
      </c>
      <c r="AY92">
        <v>314.94</v>
      </c>
      <c r="AZ92">
        <v>314.68</v>
      </c>
      <c r="BA92">
        <v>314.44</v>
      </c>
      <c r="BB92">
        <v>314.54000000000002</v>
      </c>
      <c r="BC92" s="293">
        <v>314.54496383666901</v>
      </c>
      <c r="BD92" s="293">
        <v>295.8</v>
      </c>
      <c r="BE92" s="293">
        <v>314.5449638</v>
      </c>
      <c r="BF92" s="293">
        <v>314.5449638</v>
      </c>
      <c r="BG92" s="293">
        <v>314.5449638</v>
      </c>
      <c r="BH92" s="293">
        <v>314.5449638</v>
      </c>
      <c r="BI92" s="293">
        <v>362.59789469999998</v>
      </c>
      <c r="BJ92" s="293">
        <v>314.5416975</v>
      </c>
      <c r="BK92" s="397">
        <v>314.54501149999999</v>
      </c>
      <c r="BL92" s="397">
        <v>314.5449638</v>
      </c>
      <c r="BM92" s="397">
        <v>314.72172740000002</v>
      </c>
      <c r="BN92" s="397">
        <v>314.748311</v>
      </c>
      <c r="BO92" s="397">
        <v>314.748311</v>
      </c>
      <c r="BP92" s="397">
        <v>296.93484310000002</v>
      </c>
      <c r="BQ92" s="397"/>
      <c r="BR92" s="226">
        <f t="shared" si="22"/>
        <v>261.48</v>
      </c>
      <c r="BS92" s="227">
        <f t="shared" si="23"/>
        <v>274.52333333333331</v>
      </c>
      <c r="BT92" s="193">
        <f t="shared" si="28"/>
        <v>4.9882718882259702E-2</v>
      </c>
      <c r="BU92" s="258">
        <f t="shared" si="24"/>
        <v>1.5744771028917324</v>
      </c>
      <c r="BV92" s="185">
        <f t="shared" si="29"/>
        <v>0.97538756742643984</v>
      </c>
      <c r="BW92" s="295">
        <f t="shared" si="30"/>
        <v>-5.6595912598876419E-2</v>
      </c>
      <c r="BX92" s="184">
        <f t="shared" si="31"/>
        <v>0</v>
      </c>
      <c r="BY92" s="303">
        <f t="shared" si="32"/>
        <v>0</v>
      </c>
      <c r="BZ92" s="300">
        <f t="shared" si="33"/>
        <v>313.13541365305576</v>
      </c>
      <c r="CA92" s="300">
        <f t="shared" si="34"/>
        <v>317.13021793333331</v>
      </c>
      <c r="CB92" s="297">
        <f t="shared" si="35"/>
        <v>1.2757433704715604E-2</v>
      </c>
      <c r="CC92" s="381">
        <f t="shared" si="25"/>
        <v>0.43394837016948162</v>
      </c>
      <c r="CD92" s="382">
        <f t="shared" si="36"/>
        <v>2.3431852587045021E-3</v>
      </c>
      <c r="CE92" s="141">
        <f t="shared" si="26"/>
        <v>255.61583333333337</v>
      </c>
      <c r="CF92" s="141">
        <f t="shared" si="27"/>
        <v>312.56583333333327</v>
      </c>
      <c r="CG92" s="6">
        <f t="shared" si="37"/>
        <v>0.22279527546220046</v>
      </c>
    </row>
    <row r="93" spans="1:85" ht="15.75">
      <c r="A93">
        <v>7030101</v>
      </c>
      <c r="B93" s="232">
        <v>124.1</v>
      </c>
      <c r="C93" s="250">
        <v>7030101</v>
      </c>
      <c r="D93" s="204" t="s">
        <v>173</v>
      </c>
      <c r="E93" s="231">
        <v>180.77750000000003</v>
      </c>
      <c r="F93" s="141">
        <v>180.77750000000003</v>
      </c>
      <c r="G93" s="141">
        <v>180.77750000000003</v>
      </c>
      <c r="H93" s="141">
        <v>180.7775</v>
      </c>
      <c r="I93">
        <v>180.2</v>
      </c>
      <c r="J93">
        <v>180.2</v>
      </c>
      <c r="K93">
        <v>180.2</v>
      </c>
      <c r="L93">
        <v>180.2</v>
      </c>
      <c r="M93">
        <v>180.2</v>
      </c>
      <c r="N93" s="175">
        <v>181.23</v>
      </c>
      <c r="O93">
        <v>181.23</v>
      </c>
      <c r="P93" s="204">
        <v>182.76</v>
      </c>
      <c r="Q93" s="203">
        <v>185.6</v>
      </c>
      <c r="R93">
        <v>185.6</v>
      </c>
      <c r="S93">
        <v>185.6</v>
      </c>
      <c r="T93">
        <v>186.24</v>
      </c>
      <c r="U93">
        <v>188.64</v>
      </c>
      <c r="V93">
        <v>188.69</v>
      </c>
      <c r="W93" s="175">
        <v>168.32</v>
      </c>
      <c r="X93">
        <v>191.08</v>
      </c>
      <c r="Y93" s="175">
        <v>190.65</v>
      </c>
      <c r="Z93">
        <v>187.36</v>
      </c>
      <c r="AA93">
        <v>187.24</v>
      </c>
      <c r="AB93" s="204">
        <v>187.36</v>
      </c>
      <c r="AC93" s="203">
        <v>187.61</v>
      </c>
      <c r="AD93">
        <v>187.9</v>
      </c>
      <c r="AE93">
        <v>187.76</v>
      </c>
      <c r="AF93">
        <v>187.82</v>
      </c>
      <c r="AG93">
        <v>187.21</v>
      </c>
      <c r="AH93">
        <v>187.21</v>
      </c>
      <c r="AI93">
        <v>187.21</v>
      </c>
      <c r="AJ93">
        <v>187.21</v>
      </c>
      <c r="AK93">
        <v>187.21</v>
      </c>
      <c r="AL93">
        <v>187.15</v>
      </c>
      <c r="AM93">
        <v>187.15</v>
      </c>
      <c r="AN93" s="204">
        <v>187.15</v>
      </c>
      <c r="AO93">
        <v>187.46</v>
      </c>
      <c r="AP93">
        <v>187.46</v>
      </c>
      <c r="AQ93">
        <v>187.96</v>
      </c>
      <c r="AR93">
        <v>187.14</v>
      </c>
      <c r="AS93">
        <v>187.08</v>
      </c>
      <c r="AT93">
        <v>186.9</v>
      </c>
      <c r="AU93">
        <v>187.01</v>
      </c>
      <c r="AV93">
        <v>187.82</v>
      </c>
      <c r="AW93">
        <v>187.61</v>
      </c>
      <c r="AX93">
        <v>187.91</v>
      </c>
      <c r="AY93">
        <v>187.91</v>
      </c>
      <c r="AZ93">
        <v>187.91</v>
      </c>
      <c r="BA93">
        <v>186.49</v>
      </c>
      <c r="BB93">
        <v>186.3</v>
      </c>
      <c r="BC93" s="293">
        <v>186.158645153045</v>
      </c>
      <c r="BD93" s="293">
        <v>186.09</v>
      </c>
      <c r="BE93" s="293">
        <v>186.1586452</v>
      </c>
      <c r="BF93" s="293">
        <v>186.248076</v>
      </c>
      <c r="BG93" s="293">
        <v>185.53984170000001</v>
      </c>
      <c r="BH93" s="293">
        <v>186.2033606</v>
      </c>
      <c r="BI93" s="293">
        <v>183.0596089</v>
      </c>
      <c r="BJ93" s="293">
        <v>186.3954425</v>
      </c>
      <c r="BK93" s="397">
        <v>179.65099810000001</v>
      </c>
      <c r="BL93" s="397">
        <v>179.65080739999999</v>
      </c>
      <c r="BM93" s="397">
        <v>179.65080739999999</v>
      </c>
      <c r="BN93" s="397">
        <v>179.78910210000001</v>
      </c>
      <c r="BO93" s="397">
        <v>179.0221095</v>
      </c>
      <c r="BP93" s="397">
        <v>181.4755917</v>
      </c>
      <c r="BQ93" s="397"/>
      <c r="BR93" s="226">
        <f t="shared" si="22"/>
        <v>180.77750000000003</v>
      </c>
      <c r="BS93" s="227">
        <f t="shared" si="23"/>
        <v>186.03166666666664</v>
      </c>
      <c r="BT93" s="193">
        <f t="shared" si="28"/>
        <v>2.9064273300972721E-2</v>
      </c>
      <c r="BU93" s="258">
        <f t="shared" si="24"/>
        <v>4.4443148805411576</v>
      </c>
      <c r="BV93" s="185">
        <f t="shared" si="29"/>
        <v>2.7532502519385678</v>
      </c>
      <c r="BW93" s="295">
        <f t="shared" si="30"/>
        <v>1.3704911682989707E-2</v>
      </c>
      <c r="BX93" s="184">
        <f t="shared" si="31"/>
        <v>-0.5689606737535603</v>
      </c>
      <c r="BY93" s="303">
        <f t="shared" si="32"/>
        <v>-9.2444130968047621E-3</v>
      </c>
      <c r="BZ93" s="300">
        <f t="shared" si="33"/>
        <v>187.09905376275378</v>
      </c>
      <c r="CA93" s="300">
        <f t="shared" si="34"/>
        <v>182.73703259166666</v>
      </c>
      <c r="CB93" s="297">
        <f t="shared" si="35"/>
        <v>-2.3313967031700078E-2</v>
      </c>
      <c r="CC93" s="381">
        <f t="shared" si="25"/>
        <v>-3.3203475466019303</v>
      </c>
      <c r="CD93" s="382">
        <f t="shared" si="36"/>
        <v>-1.7928836607762105E-2</v>
      </c>
      <c r="CE93" s="141">
        <f t="shared" si="26"/>
        <v>182.85916666666665</v>
      </c>
      <c r="CF93" s="141">
        <f t="shared" si="27"/>
        <v>188.03416666666669</v>
      </c>
      <c r="CG93" s="6">
        <f t="shared" si="37"/>
        <v>2.8300468028674475E-2</v>
      </c>
    </row>
    <row r="94" spans="1:85" ht="15.75">
      <c r="A94">
        <v>7030201</v>
      </c>
      <c r="B94" s="232">
        <v>144.18</v>
      </c>
      <c r="C94" s="250">
        <v>7030201</v>
      </c>
      <c r="D94" s="204" t="s">
        <v>175</v>
      </c>
      <c r="E94" s="231">
        <v>120.31249999999999</v>
      </c>
      <c r="F94" s="141">
        <v>120.31249999999997</v>
      </c>
      <c r="G94" s="141">
        <v>120.3125</v>
      </c>
      <c r="H94" s="141">
        <v>120.31249999999999</v>
      </c>
      <c r="I94">
        <v>112.13</v>
      </c>
      <c r="J94">
        <v>112.13</v>
      </c>
      <c r="K94">
        <v>123.04</v>
      </c>
      <c r="L94">
        <v>123.04</v>
      </c>
      <c r="M94">
        <v>123.04</v>
      </c>
      <c r="N94" s="178">
        <v>123.04</v>
      </c>
      <c r="O94">
        <v>123.04</v>
      </c>
      <c r="P94" s="204">
        <v>123.04</v>
      </c>
      <c r="Q94" s="203">
        <v>136.58000000000001</v>
      </c>
      <c r="R94">
        <v>136.58000000000001</v>
      </c>
      <c r="S94">
        <v>136.58000000000001</v>
      </c>
      <c r="T94">
        <v>136.69999999999999</v>
      </c>
      <c r="U94">
        <v>136.69999999999999</v>
      </c>
      <c r="V94">
        <v>136.69999999999999</v>
      </c>
      <c r="W94" s="178">
        <v>122.39</v>
      </c>
      <c r="X94">
        <v>138.38</v>
      </c>
      <c r="Y94" s="178">
        <v>138.38</v>
      </c>
      <c r="Z94">
        <v>138.38</v>
      </c>
      <c r="AA94">
        <v>138.38</v>
      </c>
      <c r="AB94" s="204">
        <v>138.38</v>
      </c>
      <c r="AC94" s="203">
        <v>106.55</v>
      </c>
      <c r="AD94">
        <v>106.55</v>
      </c>
      <c r="AE94">
        <v>106.55</v>
      </c>
      <c r="AF94">
        <v>106.55</v>
      </c>
      <c r="AG94">
        <v>107.98</v>
      </c>
      <c r="AH94">
        <v>107.98</v>
      </c>
      <c r="AI94">
        <v>107.98</v>
      </c>
      <c r="AJ94">
        <v>107.98</v>
      </c>
      <c r="AK94">
        <v>107.98</v>
      </c>
      <c r="AL94">
        <v>108.27</v>
      </c>
      <c r="AM94">
        <v>108.27</v>
      </c>
      <c r="AN94" s="204">
        <v>108.27</v>
      </c>
      <c r="AO94">
        <v>108.27</v>
      </c>
      <c r="AP94">
        <v>108.27</v>
      </c>
      <c r="AQ94">
        <v>108.27</v>
      </c>
      <c r="AR94">
        <v>108.6</v>
      </c>
      <c r="AS94">
        <v>108.6</v>
      </c>
      <c r="AT94">
        <v>108.6</v>
      </c>
      <c r="AU94">
        <v>108.98</v>
      </c>
      <c r="AV94">
        <v>112.13</v>
      </c>
      <c r="AW94">
        <v>112.13</v>
      </c>
      <c r="AX94">
        <v>112.13</v>
      </c>
      <c r="AY94">
        <v>113.56</v>
      </c>
      <c r="AZ94">
        <v>117.83</v>
      </c>
      <c r="BA94">
        <v>120.17</v>
      </c>
      <c r="BB94">
        <v>120.67</v>
      </c>
      <c r="BC94" s="293">
        <v>120.66631317138599</v>
      </c>
      <c r="BD94" s="293">
        <v>120.65</v>
      </c>
      <c r="BE94" s="293">
        <v>121.2564349</v>
      </c>
      <c r="BF94" s="293">
        <v>121.2564349</v>
      </c>
      <c r="BG94" s="293">
        <v>123.405683</v>
      </c>
      <c r="BH94" s="293">
        <v>125.2583265</v>
      </c>
      <c r="BI94" s="293">
        <v>122.8725553</v>
      </c>
      <c r="BJ94" s="293">
        <v>126.7398477</v>
      </c>
      <c r="BK94" s="397">
        <v>127.6309967</v>
      </c>
      <c r="BL94" s="397">
        <v>126.1952996</v>
      </c>
      <c r="BM94" s="397">
        <v>126.4830589</v>
      </c>
      <c r="BN94" s="397">
        <v>126.4830589</v>
      </c>
      <c r="BO94" s="397">
        <v>126.4225483</v>
      </c>
      <c r="BP94" s="397">
        <v>126.4225483</v>
      </c>
      <c r="BQ94" s="397"/>
      <c r="BR94" s="226">
        <f t="shared" si="22"/>
        <v>120.31249999999999</v>
      </c>
      <c r="BS94" s="227">
        <f t="shared" si="23"/>
        <v>136.17750000000004</v>
      </c>
      <c r="BT94" s="257">
        <f t="shared" si="28"/>
        <v>0.13186493506493546</v>
      </c>
      <c r="BU94" s="258">
        <f t="shared" si="24"/>
        <v>15.591011521102413</v>
      </c>
      <c r="BV94" s="185">
        <f t="shared" si="29"/>
        <v>9.658621756617185</v>
      </c>
      <c r="BW94" s="295">
        <f t="shared" si="30"/>
        <v>0</v>
      </c>
      <c r="BX94" s="184">
        <f t="shared" si="31"/>
        <v>-5.2150175503203174E-2</v>
      </c>
      <c r="BY94" s="303">
        <f t="shared" si="32"/>
        <v>-8.4733055844083555E-4</v>
      </c>
      <c r="BZ94" s="300">
        <f t="shared" si="33"/>
        <v>114.67635943094886</v>
      </c>
      <c r="CA94" s="300">
        <f t="shared" si="34"/>
        <v>125.03556608333334</v>
      </c>
      <c r="CB94" s="297">
        <f t="shared" si="35"/>
        <v>9.0334282530325272E-2</v>
      </c>
      <c r="CC94" s="381">
        <f t="shared" si="25"/>
        <v>9.1612663924009787</v>
      </c>
      <c r="CD94" s="382">
        <f t="shared" si="36"/>
        <v>4.9467968628053693E-2</v>
      </c>
      <c r="CE94" s="141">
        <f t="shared" si="26"/>
        <v>129.78583333333336</v>
      </c>
      <c r="CF94" s="141">
        <f t="shared" si="27"/>
        <v>120.17</v>
      </c>
      <c r="CG94" s="6">
        <f t="shared" si="37"/>
        <v>-7.4090007255542933E-2</v>
      </c>
    </row>
    <row r="95" spans="1:85" ht="15.75">
      <c r="A95">
        <v>7030301</v>
      </c>
      <c r="B95" s="232">
        <v>126.72</v>
      </c>
      <c r="C95" s="250">
        <v>7030301</v>
      </c>
      <c r="D95" s="273" t="s">
        <v>279</v>
      </c>
      <c r="E95" s="231">
        <v>136.57999999999998</v>
      </c>
      <c r="F95" s="141">
        <v>136.57999999999998</v>
      </c>
      <c r="G95" s="141">
        <v>136.58000000000001</v>
      </c>
      <c r="H95" s="141">
        <v>136.58000000000001</v>
      </c>
      <c r="I95">
        <v>136.58000000000001</v>
      </c>
      <c r="J95">
        <v>136.58000000000001</v>
      </c>
      <c r="K95">
        <v>136.58000000000001</v>
      </c>
      <c r="L95">
        <v>136.58000000000001</v>
      </c>
      <c r="M95">
        <v>136.58000000000001</v>
      </c>
      <c r="N95" s="175">
        <v>136.58000000000001</v>
      </c>
      <c r="O95">
        <v>136.58000000000001</v>
      </c>
      <c r="P95" s="204">
        <v>136.58000000000001</v>
      </c>
      <c r="Q95" s="203">
        <v>136.58000000000001</v>
      </c>
      <c r="R95">
        <v>136.58000000000001</v>
      </c>
      <c r="S95">
        <v>136.58000000000001</v>
      </c>
      <c r="T95">
        <v>137.81</v>
      </c>
      <c r="U95">
        <v>156.41999999999999</v>
      </c>
      <c r="V95">
        <v>183.02</v>
      </c>
      <c r="W95" s="175">
        <v>181.94</v>
      </c>
      <c r="X95">
        <v>192.89</v>
      </c>
      <c r="Y95" s="175">
        <v>192.89</v>
      </c>
      <c r="Z95">
        <v>194.73</v>
      </c>
      <c r="AA95">
        <v>194.73</v>
      </c>
      <c r="AB95" s="204">
        <v>194.73</v>
      </c>
      <c r="AC95" s="203">
        <v>194.73</v>
      </c>
      <c r="AD95">
        <v>194.73</v>
      </c>
      <c r="AE95">
        <v>194.73</v>
      </c>
      <c r="AF95">
        <v>194.73</v>
      </c>
      <c r="AG95">
        <v>194.73</v>
      </c>
      <c r="AH95">
        <v>194.73</v>
      </c>
      <c r="AI95">
        <v>194.73</v>
      </c>
      <c r="AJ95">
        <v>194.73</v>
      </c>
      <c r="AK95">
        <v>194.73</v>
      </c>
      <c r="AL95">
        <v>194.73</v>
      </c>
      <c r="AM95">
        <v>194.73</v>
      </c>
      <c r="AN95" s="204">
        <v>194.73</v>
      </c>
      <c r="AO95">
        <v>194.73</v>
      </c>
      <c r="AP95">
        <v>194.73</v>
      </c>
      <c r="AQ95">
        <v>194.73</v>
      </c>
      <c r="AR95">
        <v>194.73</v>
      </c>
      <c r="AS95">
        <v>194.73</v>
      </c>
      <c r="AT95">
        <v>194.73</v>
      </c>
      <c r="AU95">
        <v>199.67</v>
      </c>
      <c r="AV95">
        <v>212.01</v>
      </c>
      <c r="AW95">
        <v>212.01</v>
      </c>
      <c r="AX95">
        <v>212.01</v>
      </c>
      <c r="AY95">
        <v>212.01</v>
      </c>
      <c r="AZ95">
        <v>218.13</v>
      </c>
      <c r="BA95">
        <v>230.48</v>
      </c>
      <c r="BB95">
        <v>230.48</v>
      </c>
      <c r="BC95" s="293">
        <v>230.47888278961099</v>
      </c>
      <c r="BD95" s="293">
        <v>230.48</v>
      </c>
      <c r="BE95" s="293">
        <v>188.5075688</v>
      </c>
      <c r="BF95" s="293">
        <v>230.47888280000001</v>
      </c>
      <c r="BG95" s="293">
        <v>224.2587566</v>
      </c>
      <c r="BH95" s="293">
        <v>236.60326000000001</v>
      </c>
      <c r="BI95" s="293">
        <v>232.30977060000001</v>
      </c>
      <c r="BJ95" s="293">
        <v>236.60326000000001</v>
      </c>
      <c r="BK95" s="397">
        <v>236.6029978</v>
      </c>
      <c r="BL95" s="397">
        <v>236.60326000000001</v>
      </c>
      <c r="BM95" s="397">
        <v>236.60326000000001</v>
      </c>
      <c r="BN95" s="397">
        <v>236.60326000000001</v>
      </c>
      <c r="BO95" s="397">
        <v>236.60326000000001</v>
      </c>
      <c r="BP95" s="397">
        <v>236.60326000000001</v>
      </c>
      <c r="BQ95" s="397"/>
      <c r="BR95" s="226">
        <f t="shared" si="22"/>
        <v>136.57999999999998</v>
      </c>
      <c r="BS95" s="227">
        <f t="shared" si="23"/>
        <v>169.9083333333333</v>
      </c>
      <c r="BT95" s="257">
        <f t="shared" si="28"/>
        <v>0.24402059842827151</v>
      </c>
      <c r="BU95" s="258">
        <f t="shared" si="24"/>
        <v>28.786439736439938</v>
      </c>
      <c r="BV95" s="185">
        <f t="shared" si="29"/>
        <v>17.833181173498915</v>
      </c>
      <c r="BW95" s="295">
        <f t="shared" si="30"/>
        <v>0</v>
      </c>
      <c r="BX95" s="184">
        <f t="shared" si="31"/>
        <v>0</v>
      </c>
      <c r="BY95" s="303">
        <f t="shared" si="32"/>
        <v>0</v>
      </c>
      <c r="BZ95" s="300">
        <f t="shared" si="33"/>
        <v>214.76824023246755</v>
      </c>
      <c r="CA95" s="300">
        <f t="shared" si="34"/>
        <v>230.69839971666661</v>
      </c>
      <c r="CB95" s="297">
        <f t="shared" si="35"/>
        <v>7.4173720783650809E-2</v>
      </c>
      <c r="CC95" s="381">
        <f t="shared" si="25"/>
        <v>12.38195672571811</v>
      </c>
      <c r="CD95" s="382">
        <f t="shared" si="36"/>
        <v>6.6858687503051156E-2</v>
      </c>
      <c r="CE95" s="141">
        <f t="shared" si="26"/>
        <v>145.98583333333335</v>
      </c>
      <c r="CF95" s="141">
        <f t="shared" si="27"/>
        <v>194.42333333333332</v>
      </c>
      <c r="CG95" s="6">
        <f t="shared" si="37"/>
        <v>0.33179589343714833</v>
      </c>
    </row>
    <row r="96" spans="1:85" ht="15.75">
      <c r="A96">
        <v>8010101</v>
      </c>
      <c r="B96" s="232">
        <v>9.39</v>
      </c>
      <c r="C96" s="251">
        <v>8010101</v>
      </c>
      <c r="D96" s="204" t="s">
        <v>177</v>
      </c>
      <c r="E96" s="231">
        <v>219.61625000000004</v>
      </c>
      <c r="F96" s="141">
        <v>219.61625000000004</v>
      </c>
      <c r="G96" s="141">
        <v>219.61625000000001</v>
      </c>
      <c r="H96" s="141">
        <v>219.61625000000001</v>
      </c>
      <c r="I96">
        <v>218.63</v>
      </c>
      <c r="J96">
        <v>218.63</v>
      </c>
      <c r="K96">
        <v>218.63</v>
      </c>
      <c r="L96">
        <v>218.63</v>
      </c>
      <c r="M96">
        <v>218.63</v>
      </c>
      <c r="N96" s="178">
        <v>221.26</v>
      </c>
      <c r="O96">
        <v>221.26</v>
      </c>
      <c r="P96" s="204">
        <v>221.26</v>
      </c>
      <c r="Q96" s="203">
        <v>221.26</v>
      </c>
      <c r="R96">
        <v>221.26</v>
      </c>
      <c r="S96">
        <v>221.26</v>
      </c>
      <c r="T96">
        <v>217.51</v>
      </c>
      <c r="U96">
        <v>220.01</v>
      </c>
      <c r="V96">
        <v>220.01</v>
      </c>
      <c r="W96" s="178">
        <v>262.13</v>
      </c>
      <c r="X96">
        <v>220.01</v>
      </c>
      <c r="Y96" s="178">
        <v>221.26</v>
      </c>
      <c r="Z96">
        <v>222.51</v>
      </c>
      <c r="AA96">
        <v>223.76</v>
      </c>
      <c r="AB96" s="204">
        <v>223.76</v>
      </c>
      <c r="AC96" s="203">
        <v>223.76</v>
      </c>
      <c r="AD96">
        <v>223.76</v>
      </c>
      <c r="AE96">
        <v>226.13</v>
      </c>
      <c r="AF96">
        <v>226.13</v>
      </c>
      <c r="AG96">
        <v>226.13</v>
      </c>
      <c r="AH96">
        <v>226.13</v>
      </c>
      <c r="AI96">
        <v>226.13</v>
      </c>
      <c r="AJ96">
        <v>226.13</v>
      </c>
      <c r="AK96">
        <v>226.13</v>
      </c>
      <c r="AL96">
        <v>226.13</v>
      </c>
      <c r="AM96">
        <v>226.13</v>
      </c>
      <c r="AN96" s="204">
        <v>226.13</v>
      </c>
      <c r="AO96">
        <v>225.38</v>
      </c>
      <c r="AP96">
        <v>225.38</v>
      </c>
      <c r="AQ96">
        <v>226.73</v>
      </c>
      <c r="AR96">
        <v>225.38</v>
      </c>
      <c r="AS96">
        <v>225.38</v>
      </c>
      <c r="AT96">
        <v>225.38</v>
      </c>
      <c r="AU96">
        <v>246.98</v>
      </c>
      <c r="AV96">
        <v>264.98</v>
      </c>
      <c r="AW96">
        <v>264.98</v>
      </c>
      <c r="AX96">
        <v>264.98</v>
      </c>
      <c r="AY96">
        <v>264.98</v>
      </c>
      <c r="AZ96">
        <v>264.98</v>
      </c>
      <c r="BA96">
        <v>264.98</v>
      </c>
      <c r="BB96">
        <v>264.98</v>
      </c>
      <c r="BC96" s="293">
        <v>264.98408317565901</v>
      </c>
      <c r="BD96" s="293">
        <v>263.06</v>
      </c>
      <c r="BE96" s="293">
        <v>262.73407939999998</v>
      </c>
      <c r="BF96" s="293">
        <v>262.73407939999998</v>
      </c>
      <c r="BG96" s="293">
        <v>262.83409599999999</v>
      </c>
      <c r="BH96" s="293">
        <v>262.88409230000002</v>
      </c>
      <c r="BI96" s="293">
        <v>222.6389647</v>
      </c>
      <c r="BJ96" s="293">
        <v>262.98408510000002</v>
      </c>
      <c r="BK96" s="397">
        <v>263.0340099</v>
      </c>
      <c r="BL96" s="397">
        <v>267.73407459999999</v>
      </c>
      <c r="BM96" s="397">
        <v>267.78409479999999</v>
      </c>
      <c r="BN96" s="397">
        <v>267.83409119999999</v>
      </c>
      <c r="BO96" s="397">
        <v>289.48409559999999</v>
      </c>
      <c r="BP96" s="397">
        <v>263.67804999999998</v>
      </c>
      <c r="BQ96" s="397"/>
      <c r="BR96" s="226">
        <f t="shared" si="22"/>
        <v>219.61625000000012</v>
      </c>
      <c r="BS96" s="227">
        <f t="shared" si="23"/>
        <v>224.56166666666672</v>
      </c>
      <c r="BT96" s="193">
        <f t="shared" si="28"/>
        <v>2.2518446001452919E-2</v>
      </c>
      <c r="BU96" s="258">
        <f t="shared" si="24"/>
        <v>0.3165174624132594</v>
      </c>
      <c r="BV96" s="185">
        <f t="shared" si="29"/>
        <v>0.19608236737405768</v>
      </c>
      <c r="BW96" s="295">
        <f t="shared" si="30"/>
        <v>-8.9144951284847007E-2</v>
      </c>
      <c r="BX96" s="184">
        <f t="shared" si="31"/>
        <v>1.2151863292221423</v>
      </c>
      <c r="BY96" s="303">
        <f t="shared" si="32"/>
        <v>1.9744219477961733E-2</v>
      </c>
      <c r="BZ96" s="300">
        <f t="shared" si="33"/>
        <v>256.72034026463825</v>
      </c>
      <c r="CA96" s="300">
        <f t="shared" si="34"/>
        <v>263.02981774999995</v>
      </c>
      <c r="CB96" s="297">
        <f t="shared" si="35"/>
        <v>2.4577240271875578E-2</v>
      </c>
      <c r="CC96" s="301">
        <f t="shared" si="25"/>
        <v>0.3633983751072935</v>
      </c>
      <c r="CD96" s="294">
        <f t="shared" si="36"/>
        <v>1.9622373861112002E-3</v>
      </c>
      <c r="CE96" s="141">
        <f t="shared" si="26"/>
        <v>223.70666666666671</v>
      </c>
      <c r="CF96" s="141">
        <f t="shared" si="27"/>
        <v>224.12250000000003</v>
      </c>
      <c r="CG96" s="6">
        <f t="shared" si="37"/>
        <v>1.8588329955895322E-3</v>
      </c>
    </row>
    <row r="97" spans="1:85" ht="15.75">
      <c r="A97">
        <v>8020101</v>
      </c>
      <c r="B97" s="232">
        <v>36.5</v>
      </c>
      <c r="C97" s="251">
        <v>8020101</v>
      </c>
      <c r="D97" s="204" t="s">
        <v>178</v>
      </c>
      <c r="E97" s="231">
        <v>127.58749999999999</v>
      </c>
      <c r="F97" s="141">
        <v>127.58749999999998</v>
      </c>
      <c r="G97" s="141">
        <v>127.58749999999999</v>
      </c>
      <c r="H97" s="141">
        <v>127.58750000000001</v>
      </c>
      <c r="I97">
        <v>127.83</v>
      </c>
      <c r="J97">
        <v>127.83</v>
      </c>
      <c r="K97">
        <v>127.49</v>
      </c>
      <c r="L97">
        <v>127.49</v>
      </c>
      <c r="M97">
        <v>127.49</v>
      </c>
      <c r="N97" s="175">
        <v>127.49</v>
      </c>
      <c r="O97">
        <v>127.49</v>
      </c>
      <c r="P97" s="204">
        <v>127.59</v>
      </c>
      <c r="Q97" s="203">
        <v>128.63999999999999</v>
      </c>
      <c r="R97">
        <v>128.63999999999999</v>
      </c>
      <c r="S97">
        <v>128.63999999999999</v>
      </c>
      <c r="T97">
        <v>131.11000000000001</v>
      </c>
      <c r="U97">
        <v>129.82</v>
      </c>
      <c r="V97">
        <v>131.01</v>
      </c>
      <c r="W97" s="175">
        <v>132.69</v>
      </c>
      <c r="X97">
        <v>130.66999999999999</v>
      </c>
      <c r="Y97" s="175">
        <v>130.66999999999999</v>
      </c>
      <c r="Z97">
        <v>130.66999999999999</v>
      </c>
      <c r="AA97">
        <v>130.41</v>
      </c>
      <c r="AB97" s="204">
        <v>130.47</v>
      </c>
      <c r="AC97" s="203">
        <v>127.61</v>
      </c>
      <c r="AD97">
        <v>127.99</v>
      </c>
      <c r="AE97">
        <v>128.1</v>
      </c>
      <c r="AF97">
        <v>127.76</v>
      </c>
      <c r="AG97">
        <v>127.76</v>
      </c>
      <c r="AH97">
        <v>127.97</v>
      </c>
      <c r="AI97">
        <v>127.92</v>
      </c>
      <c r="AJ97">
        <v>127.87</v>
      </c>
      <c r="AK97">
        <v>128.99</v>
      </c>
      <c r="AL97">
        <v>129.5</v>
      </c>
      <c r="AM97">
        <v>129.6</v>
      </c>
      <c r="AN97" s="204">
        <v>129.79</v>
      </c>
      <c r="AO97">
        <v>130.28</v>
      </c>
      <c r="AP97">
        <v>130.21</v>
      </c>
      <c r="AQ97">
        <v>135.11000000000001</v>
      </c>
      <c r="AR97">
        <v>129.99</v>
      </c>
      <c r="AS97">
        <v>129.85</v>
      </c>
      <c r="AT97">
        <v>130.34</v>
      </c>
      <c r="AU97">
        <v>130.72999999999999</v>
      </c>
      <c r="AV97">
        <v>130.6</v>
      </c>
      <c r="AW97">
        <v>130.6</v>
      </c>
      <c r="AX97">
        <v>130.6</v>
      </c>
      <c r="AY97">
        <v>130.59</v>
      </c>
      <c r="AZ97">
        <v>130.4</v>
      </c>
      <c r="BA97">
        <v>131.11000000000001</v>
      </c>
      <c r="BB97">
        <v>130.69</v>
      </c>
      <c r="BC97" s="293">
        <v>131.952762603759</v>
      </c>
      <c r="BD97" s="293">
        <v>139.94</v>
      </c>
      <c r="BE97" s="293">
        <v>133.8893175</v>
      </c>
      <c r="BF97" s="293">
        <v>133.7064862</v>
      </c>
      <c r="BG97" s="293">
        <v>133.4949374</v>
      </c>
      <c r="BH97" s="293">
        <v>133.79114870000001</v>
      </c>
      <c r="BI97" s="293">
        <v>131.15044829999999</v>
      </c>
      <c r="BJ97" s="293">
        <v>134.93800160000001</v>
      </c>
      <c r="BK97" s="397">
        <v>134.1650009</v>
      </c>
      <c r="BL97" s="397">
        <v>135.80766919999999</v>
      </c>
      <c r="BM97" s="397">
        <v>133.91038180000001</v>
      </c>
      <c r="BN97" s="397">
        <v>132.3024035</v>
      </c>
      <c r="BO97" s="397">
        <v>132.74799590000001</v>
      </c>
      <c r="BP97" s="397">
        <v>139.2707705</v>
      </c>
      <c r="BQ97" s="397"/>
      <c r="BR97" s="226">
        <f t="shared" si="22"/>
        <v>127.58749999999999</v>
      </c>
      <c r="BS97" s="227">
        <f t="shared" si="23"/>
        <v>130.28666666666669</v>
      </c>
      <c r="BT97" s="193">
        <f t="shared" si="28"/>
        <v>2.115541621762862E-2</v>
      </c>
      <c r="BU97" s="258">
        <f t="shared" si="24"/>
        <v>0.67150888174992518</v>
      </c>
      <c r="BV97" s="185">
        <f t="shared" si="29"/>
        <v>0.41599932667953676</v>
      </c>
      <c r="BW97" s="295">
        <f t="shared" si="30"/>
        <v>4.9136520335219647E-2</v>
      </c>
      <c r="BX97" s="184">
        <f t="shared" si="31"/>
        <v>9.7218727719402515E-2</v>
      </c>
      <c r="BY97" s="303">
        <f t="shared" si="32"/>
        <v>1.5795996476431636E-3</v>
      </c>
      <c r="BZ97" s="300">
        <f t="shared" si="33"/>
        <v>131.45023021697995</v>
      </c>
      <c r="CA97" s="300">
        <f t="shared" si="34"/>
        <v>134.09788012500002</v>
      </c>
      <c r="CB97" s="297">
        <f t="shared" si="35"/>
        <v>2.0141843066000753E-2</v>
      </c>
      <c r="CC97" s="301">
        <f t="shared" si="25"/>
        <v>0.59275799071052504</v>
      </c>
      <c r="CD97" s="294">
        <f t="shared" si="36"/>
        <v>3.2007074603592621E-3</v>
      </c>
      <c r="CE97" s="141">
        <f t="shared" si="26"/>
        <v>129.00833333333333</v>
      </c>
      <c r="CF97" s="141">
        <f t="shared" si="27"/>
        <v>129</v>
      </c>
      <c r="CG97" s="6">
        <f t="shared" si="37"/>
        <v>-6.4595310380388682E-5</v>
      </c>
    </row>
    <row r="98" spans="1:85" ht="15.75">
      <c r="A98">
        <v>8030201</v>
      </c>
      <c r="B98" s="232">
        <v>51.73</v>
      </c>
      <c r="C98" s="251">
        <v>8030201</v>
      </c>
      <c r="D98" s="204" t="s">
        <v>179</v>
      </c>
      <c r="E98" s="231">
        <v>101.4175</v>
      </c>
      <c r="F98" s="141">
        <v>101.41749999999999</v>
      </c>
      <c r="G98" s="141">
        <v>101.41749999999999</v>
      </c>
      <c r="H98" s="141">
        <v>101.4175</v>
      </c>
      <c r="I98">
        <v>101.39</v>
      </c>
      <c r="J98">
        <v>101.39</v>
      </c>
      <c r="K98">
        <v>101.39</v>
      </c>
      <c r="L98">
        <v>101.39</v>
      </c>
      <c r="M98">
        <v>101.39</v>
      </c>
      <c r="N98" s="178">
        <v>101.39</v>
      </c>
      <c r="O98">
        <v>101.5</v>
      </c>
      <c r="P98" s="204">
        <v>101.5</v>
      </c>
      <c r="Q98" s="203">
        <v>101.73</v>
      </c>
      <c r="R98">
        <v>101.73</v>
      </c>
      <c r="S98">
        <v>101.73</v>
      </c>
      <c r="T98">
        <v>100.74</v>
      </c>
      <c r="U98">
        <v>102.23</v>
      </c>
      <c r="V98">
        <v>101.92</v>
      </c>
      <c r="W98" s="178">
        <v>105.33</v>
      </c>
      <c r="X98">
        <v>101.81</v>
      </c>
      <c r="Y98" s="178">
        <v>101.51</v>
      </c>
      <c r="Z98">
        <v>101.35</v>
      </c>
      <c r="AA98">
        <v>100.38</v>
      </c>
      <c r="AB98" s="204">
        <v>101.15</v>
      </c>
      <c r="AC98" s="203">
        <v>101.15</v>
      </c>
      <c r="AD98">
        <v>101.15</v>
      </c>
      <c r="AE98">
        <v>100.78</v>
      </c>
      <c r="AF98">
        <v>100.73</v>
      </c>
      <c r="AG98">
        <v>100.73</v>
      </c>
      <c r="AH98">
        <v>100.73</v>
      </c>
      <c r="AI98">
        <v>100.73</v>
      </c>
      <c r="AJ98">
        <v>100.73</v>
      </c>
      <c r="AK98">
        <v>100.73</v>
      </c>
      <c r="AL98">
        <v>100.58</v>
      </c>
      <c r="AM98">
        <v>100.54</v>
      </c>
      <c r="AN98" s="204">
        <v>100.54</v>
      </c>
      <c r="AO98">
        <v>101.16</v>
      </c>
      <c r="AP98">
        <v>101.13</v>
      </c>
      <c r="AQ98">
        <v>101.28</v>
      </c>
      <c r="AR98">
        <v>101.16</v>
      </c>
      <c r="AS98">
        <v>101.13</v>
      </c>
      <c r="AT98">
        <v>101.1</v>
      </c>
      <c r="AU98">
        <v>100.5</v>
      </c>
      <c r="AV98">
        <v>100.14</v>
      </c>
      <c r="AW98">
        <v>100.14</v>
      </c>
      <c r="AX98">
        <v>99.46</v>
      </c>
      <c r="AY98">
        <v>99.27</v>
      </c>
      <c r="AZ98">
        <v>97.47</v>
      </c>
      <c r="BA98">
        <v>96.76</v>
      </c>
      <c r="BB98">
        <v>96.76</v>
      </c>
      <c r="BC98" s="293">
        <v>967.61554479598999</v>
      </c>
      <c r="BD98" s="293">
        <v>107.43</v>
      </c>
      <c r="BE98" s="293">
        <v>106.9770694</v>
      </c>
      <c r="BF98" s="293">
        <v>106.9770694</v>
      </c>
      <c r="BG98" s="293">
        <v>106.2947035</v>
      </c>
      <c r="BH98" s="293">
        <v>106.2947035</v>
      </c>
      <c r="BI98" s="293">
        <v>105.8126807</v>
      </c>
      <c r="BJ98" s="293">
        <v>107.0187688</v>
      </c>
      <c r="BK98" s="397">
        <v>101.7820001</v>
      </c>
      <c r="BL98" s="397">
        <v>103.09150219999999</v>
      </c>
      <c r="BM98" s="397">
        <v>103.21855549999999</v>
      </c>
      <c r="BN98" s="397">
        <v>103.21855549999999</v>
      </c>
      <c r="BO98" s="397">
        <v>103.21855549999999</v>
      </c>
      <c r="BP98" s="397">
        <v>102.9659748</v>
      </c>
      <c r="BQ98" s="397"/>
      <c r="BR98" s="226">
        <f t="shared" si="22"/>
        <v>101.41749999999998</v>
      </c>
      <c r="BS98" s="227">
        <f t="shared" si="23"/>
        <v>101.80083333333334</v>
      </c>
      <c r="BT98" s="193">
        <f t="shared" si="28"/>
        <v>3.7797553019287555E-3</v>
      </c>
      <c r="BU98" s="258">
        <f t="shared" si="24"/>
        <v>0.13516002358537973</v>
      </c>
      <c r="BV98" s="185">
        <f t="shared" si="29"/>
        <v>8.3731548954325552E-2</v>
      </c>
      <c r="BW98" s="295">
        <f t="shared" si="30"/>
        <v>-2.4470474206548243E-3</v>
      </c>
      <c r="BX98" s="184">
        <f t="shared" si="31"/>
        <v>0</v>
      </c>
      <c r="BY98" s="303">
        <f t="shared" si="32"/>
        <v>0</v>
      </c>
      <c r="BZ98" s="300">
        <f t="shared" si="33"/>
        <v>172.31462873299915</v>
      </c>
      <c r="CA98" s="300">
        <f t="shared" si="34"/>
        <v>104.73917824166666</v>
      </c>
      <c r="CB98" s="297">
        <f t="shared" si="35"/>
        <v>-0.39216316680831775</v>
      </c>
      <c r="CC98" s="301">
        <f t="shared" si="25"/>
        <v>-21.441512712828473</v>
      </c>
      <c r="CD98" s="294">
        <f t="shared" si="36"/>
        <v>-0.11577745180469903</v>
      </c>
      <c r="CE98" s="141">
        <f t="shared" si="26"/>
        <v>101.88166666666666</v>
      </c>
      <c r="CF98" s="141">
        <f t="shared" si="27"/>
        <v>101.01666666666665</v>
      </c>
      <c r="CG98" s="6">
        <f t="shared" si="37"/>
        <v>-8.4902419473573687E-3</v>
      </c>
    </row>
    <row r="99" spans="1:85" ht="15.75">
      <c r="A99">
        <v>9010101</v>
      </c>
      <c r="B99" s="232">
        <v>8.9499999999999993</v>
      </c>
      <c r="C99" s="252">
        <v>9010101</v>
      </c>
      <c r="D99" s="204" t="s">
        <v>248</v>
      </c>
      <c r="E99" s="231">
        <v>118.10250000000001</v>
      </c>
      <c r="F99" s="141">
        <v>118.10249999999999</v>
      </c>
      <c r="G99" s="141">
        <v>118.10250000000002</v>
      </c>
      <c r="H99" s="141">
        <v>118.10249999999999</v>
      </c>
      <c r="I99">
        <v>117.84</v>
      </c>
      <c r="J99">
        <v>117.84</v>
      </c>
      <c r="K99">
        <v>117.79</v>
      </c>
      <c r="L99">
        <v>118.14</v>
      </c>
      <c r="M99">
        <v>118.14</v>
      </c>
      <c r="N99" s="175">
        <v>118.52</v>
      </c>
      <c r="O99">
        <v>118.52</v>
      </c>
      <c r="P99" s="204">
        <v>118.03</v>
      </c>
      <c r="Q99" s="203">
        <v>117.36</v>
      </c>
      <c r="R99">
        <v>117.36</v>
      </c>
      <c r="S99">
        <v>117.36</v>
      </c>
      <c r="T99">
        <v>119.72</v>
      </c>
      <c r="U99">
        <v>120.87</v>
      </c>
      <c r="V99">
        <v>123.07</v>
      </c>
      <c r="W99" s="175">
        <v>126.39</v>
      </c>
      <c r="X99">
        <v>124.35</v>
      </c>
      <c r="Y99" s="175">
        <v>124.33</v>
      </c>
      <c r="Z99">
        <v>124.27</v>
      </c>
      <c r="AA99">
        <v>123.13</v>
      </c>
      <c r="AB99" s="204">
        <v>125.11</v>
      </c>
      <c r="AC99" s="203">
        <v>123.04</v>
      </c>
      <c r="AD99">
        <v>127.71</v>
      </c>
      <c r="AE99">
        <v>128.28</v>
      </c>
      <c r="AF99">
        <v>128.37</v>
      </c>
      <c r="AG99">
        <v>127.33</v>
      </c>
      <c r="AH99">
        <v>124.31</v>
      </c>
      <c r="AI99">
        <v>127.47</v>
      </c>
      <c r="AJ99">
        <v>127.49</v>
      </c>
      <c r="AK99">
        <v>127.69</v>
      </c>
      <c r="AL99">
        <v>127.57</v>
      </c>
      <c r="AM99">
        <v>127.52</v>
      </c>
      <c r="AN99" s="204">
        <v>126.79</v>
      </c>
      <c r="AO99">
        <v>127.29</v>
      </c>
      <c r="AP99">
        <v>126.77</v>
      </c>
      <c r="AQ99">
        <v>127.41</v>
      </c>
      <c r="AR99">
        <v>126.75</v>
      </c>
      <c r="AS99">
        <v>127.49</v>
      </c>
      <c r="AT99">
        <v>126.22</v>
      </c>
      <c r="AU99">
        <v>126.53</v>
      </c>
      <c r="AV99">
        <v>126.66</v>
      </c>
      <c r="AW99">
        <v>126.75</v>
      </c>
      <c r="AX99">
        <v>126.93</v>
      </c>
      <c r="AY99">
        <v>128.07</v>
      </c>
      <c r="AZ99">
        <v>127.66</v>
      </c>
      <c r="BA99">
        <v>128.22</v>
      </c>
      <c r="BB99">
        <v>128</v>
      </c>
      <c r="BC99" s="293">
        <v>127.77923345565701</v>
      </c>
      <c r="BD99" s="293">
        <v>130.4</v>
      </c>
      <c r="BE99" s="293">
        <v>129.24162150000001</v>
      </c>
      <c r="BF99" s="293">
        <v>129.3398857</v>
      </c>
      <c r="BG99" s="293">
        <v>129.32183739999999</v>
      </c>
      <c r="BH99" s="293">
        <v>128.92026899999999</v>
      </c>
      <c r="BI99" s="293">
        <v>121.8568325</v>
      </c>
      <c r="BJ99" s="293">
        <v>129.0488005</v>
      </c>
      <c r="BK99" s="397">
        <v>128.7780046</v>
      </c>
      <c r="BL99" s="397">
        <v>129.0027499</v>
      </c>
      <c r="BM99" s="397">
        <v>127.2868872</v>
      </c>
      <c r="BN99" s="397">
        <v>126.9441485</v>
      </c>
      <c r="BO99" s="397">
        <v>127.1054149</v>
      </c>
      <c r="BP99" s="397">
        <v>130.71339130000001</v>
      </c>
      <c r="BQ99" s="397"/>
      <c r="BR99" s="226">
        <f t="shared" ref="BR99:BR126" si="38">AVERAGE(E99:P99)</f>
        <v>118.10250000000001</v>
      </c>
      <c r="BS99" s="227">
        <f t="shared" si="23"/>
        <v>121.94333333333333</v>
      </c>
      <c r="BT99" s="193">
        <f t="shared" si="28"/>
        <v>3.252118569321838E-2</v>
      </c>
      <c r="BU99" s="258">
        <f t="shared" ref="BU99:BU126" si="39">(BS99-BR99)/$BR$126*B99</f>
        <v>0.2343029152585481</v>
      </c>
      <c r="BV99" s="185">
        <f t="shared" si="29"/>
        <v>0.14515050751466763</v>
      </c>
      <c r="BW99" s="295">
        <f t="shared" si="30"/>
        <v>2.838570176446531E-2</v>
      </c>
      <c r="BX99" s="184">
        <f t="shared" si="31"/>
        <v>8.6275248795406219E-3</v>
      </c>
      <c r="BY99" s="303">
        <f t="shared" si="32"/>
        <v>1.4017911547956996E-4</v>
      </c>
      <c r="BZ99" s="300">
        <f t="shared" si="33"/>
        <v>127.55910278797141</v>
      </c>
      <c r="CA99" s="300">
        <f t="shared" si="34"/>
        <v>128.12998691666664</v>
      </c>
      <c r="CB99" s="297">
        <f t="shared" si="35"/>
        <v>4.4754479783708501E-3</v>
      </c>
      <c r="CC99" s="301">
        <f t="shared" ref="CC99:CC125" si="40">(CA99-BZ99)/$BZ$126*B99</f>
        <v>3.1339711801789571E-2</v>
      </c>
      <c r="CD99" s="294">
        <f t="shared" si="36"/>
        <v>1.6922462614001838E-4</v>
      </c>
      <c r="CE99" s="141">
        <f t="shared" ref="CE99:CE126" si="41">AVERAGE(L99:W99)</f>
        <v>119.45666666666666</v>
      </c>
      <c r="CF99" s="141">
        <f t="shared" ref="CF99:CF126" si="42">AVERAGE(X99:AI99)</f>
        <v>125.64166666666665</v>
      </c>
      <c r="CG99" s="6">
        <f t="shared" si="37"/>
        <v>5.1776097329575554E-2</v>
      </c>
    </row>
    <row r="100" spans="1:85" ht="15.75">
      <c r="A100">
        <v>9010201</v>
      </c>
      <c r="B100" s="232">
        <v>8.14</v>
      </c>
      <c r="C100" s="252">
        <v>9010201</v>
      </c>
      <c r="D100" s="204" t="s">
        <v>182</v>
      </c>
      <c r="E100" s="231">
        <v>104.04125000000001</v>
      </c>
      <c r="F100" s="141">
        <v>104.04125000000002</v>
      </c>
      <c r="G100" s="141">
        <v>104.04125000000002</v>
      </c>
      <c r="H100" s="141">
        <v>104.04125000000002</v>
      </c>
      <c r="I100">
        <v>104.06</v>
      </c>
      <c r="J100">
        <v>104.06</v>
      </c>
      <c r="K100">
        <v>104.01</v>
      </c>
      <c r="L100">
        <v>104.01</v>
      </c>
      <c r="M100">
        <v>104.08</v>
      </c>
      <c r="N100" s="178">
        <v>104.09</v>
      </c>
      <c r="O100">
        <v>104.09</v>
      </c>
      <c r="P100" s="204">
        <v>103.93</v>
      </c>
      <c r="Q100" s="203">
        <v>103.06</v>
      </c>
      <c r="R100">
        <v>103.06</v>
      </c>
      <c r="S100">
        <v>103.06</v>
      </c>
      <c r="T100">
        <v>106.18</v>
      </c>
      <c r="U100">
        <v>104.93</v>
      </c>
      <c r="V100">
        <v>106.59</v>
      </c>
      <c r="W100" s="178">
        <v>102.18</v>
      </c>
      <c r="X100">
        <v>106.65</v>
      </c>
      <c r="Y100" s="178">
        <v>107.14</v>
      </c>
      <c r="Z100">
        <v>106.64</v>
      </c>
      <c r="AA100">
        <v>105.45</v>
      </c>
      <c r="AB100" s="204">
        <v>113.65</v>
      </c>
      <c r="AC100" s="203">
        <v>112.52</v>
      </c>
      <c r="AD100">
        <v>112.62</v>
      </c>
      <c r="AE100">
        <v>112.66</v>
      </c>
      <c r="AF100">
        <v>107.34</v>
      </c>
      <c r="AG100">
        <v>109.8</v>
      </c>
      <c r="AH100">
        <v>109.8</v>
      </c>
      <c r="AI100">
        <v>109.8</v>
      </c>
      <c r="AJ100">
        <v>109.8</v>
      </c>
      <c r="AK100">
        <v>109.8</v>
      </c>
      <c r="AL100">
        <v>109.9</v>
      </c>
      <c r="AM100">
        <v>110.16</v>
      </c>
      <c r="AN100" s="204">
        <v>110.2</v>
      </c>
      <c r="AO100">
        <v>110.37</v>
      </c>
      <c r="AP100">
        <v>110.41</v>
      </c>
      <c r="AQ100">
        <v>108.95</v>
      </c>
      <c r="AR100">
        <v>111.07</v>
      </c>
      <c r="AS100">
        <v>111.08</v>
      </c>
      <c r="AT100">
        <v>110.26</v>
      </c>
      <c r="AU100">
        <v>111.44</v>
      </c>
      <c r="AV100">
        <v>111.8</v>
      </c>
      <c r="AW100">
        <v>112</v>
      </c>
      <c r="AX100">
        <v>112.33</v>
      </c>
      <c r="AY100">
        <v>112.66</v>
      </c>
      <c r="AZ100">
        <v>113.01</v>
      </c>
      <c r="BA100">
        <v>111.61</v>
      </c>
      <c r="BB100">
        <v>111.89</v>
      </c>
      <c r="BC100" s="293">
        <v>111.851751804351</v>
      </c>
      <c r="BD100" s="293">
        <v>111.34</v>
      </c>
      <c r="BE100" s="293">
        <v>114.09420969999999</v>
      </c>
      <c r="BF100" s="293">
        <v>113.73795269999999</v>
      </c>
      <c r="BG100" s="293">
        <v>113.21979760000001</v>
      </c>
      <c r="BH100" s="293">
        <v>112.8642917</v>
      </c>
      <c r="BI100" s="293">
        <v>116.09233620000001</v>
      </c>
      <c r="BJ100" s="293">
        <v>114.5694494</v>
      </c>
      <c r="BK100" s="397">
        <v>192.66799689999999</v>
      </c>
      <c r="BL100" s="397">
        <v>113.5350823</v>
      </c>
      <c r="BM100" s="397">
        <v>155.3013444</v>
      </c>
      <c r="BN100" s="397">
        <v>154.7872782</v>
      </c>
      <c r="BO100" s="397">
        <v>119.1858172</v>
      </c>
      <c r="BP100" s="397">
        <v>121.49696350000001</v>
      </c>
      <c r="BQ100" s="397"/>
      <c r="BR100" s="226">
        <f t="shared" si="38"/>
        <v>104.04125000000001</v>
      </c>
      <c r="BS100" s="227">
        <f t="shared" si="23"/>
        <v>105.71583333333335</v>
      </c>
      <c r="BT100" s="193">
        <f t="shared" si="28"/>
        <v>1.609537883611889E-2</v>
      </c>
      <c r="BU100" s="258">
        <f t="shared" si="39"/>
        <v>9.2909551626490949E-2</v>
      </c>
      <c r="BV100" s="185">
        <f t="shared" si="29"/>
        <v>5.7557408351765559E-2</v>
      </c>
      <c r="BW100" s="295">
        <f t="shared" si="30"/>
        <v>1.9391118459353152E-2</v>
      </c>
      <c r="BX100" s="184">
        <f t="shared" si="31"/>
        <v>-1.7322537873052486</v>
      </c>
      <c r="BY100" s="303">
        <f t="shared" si="32"/>
        <v>-2.8145477072621813E-2</v>
      </c>
      <c r="BZ100" s="300">
        <f t="shared" si="33"/>
        <v>111.7726459836959</v>
      </c>
      <c r="CA100" s="300">
        <f t="shared" si="34"/>
        <v>128.46270998333333</v>
      </c>
      <c r="CB100" s="297">
        <f t="shared" si="35"/>
        <v>0.14932154332350667</v>
      </c>
      <c r="CC100" s="301">
        <f t="shared" si="40"/>
        <v>0.83330963012027681</v>
      </c>
      <c r="CD100" s="294">
        <f t="shared" si="36"/>
        <v>4.4996109571093269E-3</v>
      </c>
      <c r="CE100" s="141">
        <f t="shared" si="41"/>
        <v>104.105</v>
      </c>
      <c r="CF100" s="141">
        <f t="shared" si="42"/>
        <v>109.50583333333333</v>
      </c>
      <c r="CG100" s="6">
        <f t="shared" si="37"/>
        <v>5.1878712197620969E-2</v>
      </c>
    </row>
    <row r="101" spans="1:85" ht="15.75">
      <c r="A101">
        <v>9010301</v>
      </c>
      <c r="B101" s="232">
        <v>4.5</v>
      </c>
      <c r="C101" s="252">
        <v>9010301</v>
      </c>
      <c r="D101" s="204" t="s">
        <v>183</v>
      </c>
      <c r="E101" s="231">
        <v>127.53749999999999</v>
      </c>
      <c r="F101" s="141">
        <v>127.53749999999999</v>
      </c>
      <c r="G101" s="141">
        <v>127.53750000000001</v>
      </c>
      <c r="H101" s="141">
        <v>127.53749999999999</v>
      </c>
      <c r="I101">
        <v>126.33</v>
      </c>
      <c r="J101">
        <v>126.33</v>
      </c>
      <c r="K101">
        <v>128</v>
      </c>
      <c r="L101">
        <v>128</v>
      </c>
      <c r="M101">
        <v>128</v>
      </c>
      <c r="N101" s="175">
        <v>127.88</v>
      </c>
      <c r="O101">
        <v>127.88</v>
      </c>
      <c r="P101" s="204">
        <v>127.88</v>
      </c>
      <c r="Q101" s="203">
        <v>127.73</v>
      </c>
      <c r="R101">
        <v>127.73</v>
      </c>
      <c r="S101">
        <v>127.73</v>
      </c>
      <c r="T101">
        <v>126.68</v>
      </c>
      <c r="U101">
        <v>128.93</v>
      </c>
      <c r="V101">
        <v>126.71</v>
      </c>
      <c r="W101" s="175">
        <v>125.02</v>
      </c>
      <c r="X101">
        <v>127.26</v>
      </c>
      <c r="Y101" s="175">
        <v>127.56</v>
      </c>
      <c r="Z101">
        <v>127.11</v>
      </c>
      <c r="AA101">
        <v>127.58</v>
      </c>
      <c r="AB101" s="204">
        <v>125.53</v>
      </c>
      <c r="AC101" s="203">
        <v>126.06</v>
      </c>
      <c r="AD101">
        <v>126.35</v>
      </c>
      <c r="AE101">
        <v>127.43</v>
      </c>
      <c r="AF101">
        <v>126.41</v>
      </c>
      <c r="AG101">
        <v>124.12</v>
      </c>
      <c r="AH101">
        <v>124.12</v>
      </c>
      <c r="AI101">
        <v>124.8</v>
      </c>
      <c r="AJ101">
        <v>124.8</v>
      </c>
      <c r="AK101">
        <v>125.4</v>
      </c>
      <c r="AL101">
        <v>125.25</v>
      </c>
      <c r="AM101">
        <v>123.75</v>
      </c>
      <c r="AN101" s="204">
        <v>123.75</v>
      </c>
      <c r="AO101">
        <v>121.11</v>
      </c>
      <c r="AP101">
        <v>119.73</v>
      </c>
      <c r="AQ101">
        <v>118.79</v>
      </c>
      <c r="AR101">
        <v>118.78</v>
      </c>
      <c r="AS101">
        <v>122.35</v>
      </c>
      <c r="AT101">
        <v>121.64</v>
      </c>
      <c r="AU101">
        <v>122.05</v>
      </c>
      <c r="AV101">
        <v>121.99</v>
      </c>
      <c r="AW101">
        <v>122.37</v>
      </c>
      <c r="AX101">
        <v>122.18</v>
      </c>
      <c r="AY101">
        <v>123.15</v>
      </c>
      <c r="AZ101">
        <v>123.7</v>
      </c>
      <c r="BA101">
        <v>124.28</v>
      </c>
      <c r="BB101">
        <v>125.89</v>
      </c>
      <c r="BC101" s="293">
        <v>125.062298774719</v>
      </c>
      <c r="BD101" s="293">
        <v>126.33</v>
      </c>
      <c r="BE101" s="293">
        <v>124.3887186</v>
      </c>
      <c r="BF101" s="293">
        <v>118.6787248</v>
      </c>
      <c r="BG101" s="293">
        <v>118.8694835</v>
      </c>
      <c r="BH101" s="293">
        <v>118.92210249999999</v>
      </c>
      <c r="BI101" s="293">
        <v>117.6308274</v>
      </c>
      <c r="BJ101" s="293">
        <v>121.59112690000001</v>
      </c>
      <c r="BK101" s="397">
        <v>121.39400240000001</v>
      </c>
      <c r="BL101" s="397">
        <v>121.70411350000001</v>
      </c>
      <c r="BM101" s="397">
        <v>121.6653824</v>
      </c>
      <c r="BN101" s="397">
        <v>121.83272839999999</v>
      </c>
      <c r="BO101" s="397">
        <v>121.6957927</v>
      </c>
      <c r="BP101" s="397">
        <v>124.0740418</v>
      </c>
      <c r="BQ101" s="397"/>
      <c r="BR101" s="226">
        <f t="shared" si="38"/>
        <v>127.53750000000002</v>
      </c>
      <c r="BS101" s="223">
        <f t="shared" ref="BS101:BS126" si="43">AVERAGE(K101:V101)</f>
        <v>127.7625</v>
      </c>
      <c r="BT101" s="193">
        <f t="shared" si="28"/>
        <v>1.764187003822304E-3</v>
      </c>
      <c r="BU101" s="258">
        <f t="shared" si="39"/>
        <v>6.901193851696805E-3</v>
      </c>
      <c r="BV101" s="185">
        <f t="shared" si="29"/>
        <v>4.2752852175378534E-3</v>
      </c>
      <c r="BW101" s="295">
        <f t="shared" si="30"/>
        <v>1.954257453963737E-2</v>
      </c>
      <c r="BX101" s="184">
        <f t="shared" si="31"/>
        <v>-3.6833966930464859E-3</v>
      </c>
      <c r="BY101" s="303">
        <f t="shared" si="32"/>
        <v>-5.9847441485340817E-5</v>
      </c>
      <c r="BZ101" s="300">
        <f t="shared" si="33"/>
        <v>123.41602489789328</v>
      </c>
      <c r="CA101" s="300">
        <f t="shared" si="34"/>
        <v>121.03725374166667</v>
      </c>
      <c r="CB101" s="297">
        <f t="shared" si="35"/>
        <v>-1.9274410743618242E-2</v>
      </c>
      <c r="CC101" s="301">
        <f t="shared" si="40"/>
        <v>-6.5658230077847712E-2</v>
      </c>
      <c r="CD101" s="294">
        <f t="shared" si="36"/>
        <v>-3.5453387408957045E-4</v>
      </c>
      <c r="CE101" s="141">
        <f t="shared" si="41"/>
        <v>127.51416666666667</v>
      </c>
      <c r="CF101" s="141">
        <f t="shared" si="42"/>
        <v>126.19416666666665</v>
      </c>
      <c r="CG101" s="6">
        <f t="shared" si="37"/>
        <v>-1.0351790977473296E-2</v>
      </c>
    </row>
    <row r="102" spans="1:85" ht="15.75">
      <c r="A102">
        <v>9010401</v>
      </c>
      <c r="B102" s="232">
        <v>4.6900000000000004</v>
      </c>
      <c r="C102" s="252">
        <v>9010401</v>
      </c>
      <c r="D102" s="204" t="s">
        <v>184</v>
      </c>
      <c r="E102" s="231">
        <v>124.19000000000004</v>
      </c>
      <c r="F102" s="141">
        <v>124.19000000000003</v>
      </c>
      <c r="G102" s="141">
        <v>124.19000000000003</v>
      </c>
      <c r="H102" s="141">
        <v>124.19000000000003</v>
      </c>
      <c r="I102">
        <v>124.19</v>
      </c>
      <c r="J102">
        <v>124.19</v>
      </c>
      <c r="K102">
        <v>124.19</v>
      </c>
      <c r="L102">
        <v>124.19</v>
      </c>
      <c r="M102">
        <v>124.19</v>
      </c>
      <c r="N102" s="178">
        <v>124.19</v>
      </c>
      <c r="O102">
        <v>124.19</v>
      </c>
      <c r="P102" s="204">
        <v>124.19</v>
      </c>
      <c r="Q102" s="203">
        <v>125.96</v>
      </c>
      <c r="R102">
        <v>125.96</v>
      </c>
      <c r="S102">
        <v>125.96</v>
      </c>
      <c r="T102">
        <v>125.96</v>
      </c>
      <c r="U102">
        <v>125.08</v>
      </c>
      <c r="V102">
        <v>125.08</v>
      </c>
      <c r="W102" s="178">
        <v>108.21</v>
      </c>
      <c r="X102">
        <v>125.08</v>
      </c>
      <c r="Y102" s="178">
        <v>125.08</v>
      </c>
      <c r="Z102">
        <v>125.08</v>
      </c>
      <c r="AA102">
        <v>125.08</v>
      </c>
      <c r="AB102" s="204">
        <v>154.32</v>
      </c>
      <c r="AC102" s="203">
        <v>154.54</v>
      </c>
      <c r="AD102">
        <v>154.54</v>
      </c>
      <c r="AE102">
        <v>154.54</v>
      </c>
      <c r="AF102">
        <v>125.32</v>
      </c>
      <c r="AG102">
        <v>149.22</v>
      </c>
      <c r="AH102">
        <v>148.46</v>
      </c>
      <c r="AI102">
        <v>148.46</v>
      </c>
      <c r="AJ102">
        <v>148.46</v>
      </c>
      <c r="AK102">
        <v>148.46</v>
      </c>
      <c r="AL102">
        <v>148.46</v>
      </c>
      <c r="AM102">
        <v>148.46</v>
      </c>
      <c r="AN102" s="204">
        <v>148.46</v>
      </c>
      <c r="AO102">
        <v>147.96</v>
      </c>
      <c r="AP102">
        <v>150.07</v>
      </c>
      <c r="AQ102">
        <v>187.99</v>
      </c>
      <c r="AR102">
        <v>180.54</v>
      </c>
      <c r="AS102">
        <v>164.74</v>
      </c>
      <c r="AT102">
        <v>149.99</v>
      </c>
      <c r="AU102">
        <v>151.05000000000001</v>
      </c>
      <c r="AV102">
        <v>151.05000000000001</v>
      </c>
      <c r="AW102">
        <v>151.05000000000001</v>
      </c>
      <c r="AX102">
        <v>151.05000000000001</v>
      </c>
      <c r="AY102">
        <v>151.05000000000001</v>
      </c>
      <c r="AZ102">
        <v>151.05000000000001</v>
      </c>
      <c r="BA102">
        <v>153.88</v>
      </c>
      <c r="BB102">
        <v>153.59</v>
      </c>
      <c r="BC102" s="293">
        <v>153.59148979187</v>
      </c>
      <c r="BD102" s="293">
        <v>146.74</v>
      </c>
      <c r="BE102" s="293">
        <v>150.8848548</v>
      </c>
      <c r="BF102" s="293">
        <v>162.87208799999999</v>
      </c>
      <c r="BG102" s="293">
        <v>166.0834193</v>
      </c>
      <c r="BH102" s="293">
        <v>165.03022910000001</v>
      </c>
      <c r="BI102" s="293">
        <v>165.77154400000001</v>
      </c>
      <c r="BJ102" s="293">
        <v>161.05387210000001</v>
      </c>
      <c r="BK102" s="397">
        <v>166.43600459999999</v>
      </c>
      <c r="BL102" s="397">
        <v>163.4229302</v>
      </c>
      <c r="BM102" s="397">
        <v>162.92514800000001</v>
      </c>
      <c r="BN102" s="397">
        <v>162.84677980000001</v>
      </c>
      <c r="BO102" s="397">
        <v>159.67673060000001</v>
      </c>
      <c r="BP102" s="397">
        <v>151.13687519999999</v>
      </c>
      <c r="BQ102" s="397"/>
      <c r="BR102" s="226">
        <f t="shared" si="38"/>
        <v>124.19000000000004</v>
      </c>
      <c r="BS102" s="223">
        <f t="shared" si="43"/>
        <v>124.92833333333334</v>
      </c>
      <c r="BT102" s="193">
        <f t="shared" si="28"/>
        <v>5.9451915076358386E-3</v>
      </c>
      <c r="BU102" s="258">
        <f t="shared" si="39"/>
        <v>2.3602310172601726E-2</v>
      </c>
      <c r="BV102" s="185">
        <f t="shared" si="29"/>
        <v>1.4621616194110737E-2</v>
      </c>
      <c r="BW102" s="295">
        <f t="shared" si="30"/>
        <v>-5.3482153397747645E-2</v>
      </c>
      <c r="BX102" s="184">
        <f t="shared" si="31"/>
        <v>-8.8870605516071496E-2</v>
      </c>
      <c r="BY102" s="303">
        <f t="shared" si="32"/>
        <v>-1.443960237416321E-3</v>
      </c>
      <c r="BZ102" s="300">
        <f t="shared" si="33"/>
        <v>152.40262414932246</v>
      </c>
      <c r="CA102" s="300">
        <f t="shared" si="34"/>
        <v>161.51170630833334</v>
      </c>
      <c r="CB102" s="297">
        <f t="shared" si="35"/>
        <v>5.9769851141709296E-2</v>
      </c>
      <c r="CC102" s="301">
        <f t="shared" si="40"/>
        <v>0.26204233203435201</v>
      </c>
      <c r="CD102" s="294">
        <f t="shared" si="36"/>
        <v>1.4149465046720574E-3</v>
      </c>
      <c r="CE102" s="141">
        <f t="shared" si="41"/>
        <v>123.59666666666668</v>
      </c>
      <c r="CF102" s="141">
        <f t="shared" si="42"/>
        <v>140.81</v>
      </c>
      <c r="CG102" s="6">
        <f t="shared" si="37"/>
        <v>0.13927020685563241</v>
      </c>
    </row>
    <row r="103" spans="1:85" ht="15.75">
      <c r="A103">
        <v>9010501</v>
      </c>
      <c r="B103" s="232">
        <v>3</v>
      </c>
      <c r="C103" s="252">
        <v>9010501</v>
      </c>
      <c r="D103" s="204" t="s">
        <v>185</v>
      </c>
      <c r="E103" s="231">
        <v>118.46000000000002</v>
      </c>
      <c r="F103" s="141">
        <v>118.46000000000001</v>
      </c>
      <c r="G103" s="141">
        <v>118.46000000000001</v>
      </c>
      <c r="H103" s="141">
        <v>118.46000000000001</v>
      </c>
      <c r="I103">
        <v>118.46</v>
      </c>
      <c r="J103">
        <v>118.46</v>
      </c>
      <c r="K103">
        <v>118.46</v>
      </c>
      <c r="L103">
        <v>118.46</v>
      </c>
      <c r="M103">
        <v>118.46</v>
      </c>
      <c r="N103" s="175">
        <v>118.46</v>
      </c>
      <c r="O103">
        <v>118.46</v>
      </c>
      <c r="P103" s="204">
        <v>118.46</v>
      </c>
      <c r="Q103" s="203">
        <v>118.46</v>
      </c>
      <c r="R103">
        <v>118.46</v>
      </c>
      <c r="S103">
        <v>118.46</v>
      </c>
      <c r="T103">
        <v>118.76</v>
      </c>
      <c r="U103">
        <v>120.13</v>
      </c>
      <c r="V103">
        <v>138.33000000000001</v>
      </c>
      <c r="W103" s="175">
        <v>129.52000000000001</v>
      </c>
      <c r="X103">
        <v>138.33000000000001</v>
      </c>
      <c r="Y103" s="175">
        <v>138.33000000000001</v>
      </c>
      <c r="Z103">
        <v>138.33000000000001</v>
      </c>
      <c r="AA103">
        <v>138.33000000000001</v>
      </c>
      <c r="AB103" s="204">
        <v>138.33000000000001</v>
      </c>
      <c r="AC103" s="203">
        <v>110.61</v>
      </c>
      <c r="AD103">
        <v>111.03</v>
      </c>
      <c r="AE103">
        <v>111.03</v>
      </c>
      <c r="AF103">
        <v>111.03</v>
      </c>
      <c r="AG103">
        <v>111.03</v>
      </c>
      <c r="AH103">
        <v>111.03</v>
      </c>
      <c r="AI103">
        <v>111.03</v>
      </c>
      <c r="AJ103">
        <v>111.03</v>
      </c>
      <c r="AK103">
        <v>111.03</v>
      </c>
      <c r="AL103">
        <v>111.03</v>
      </c>
      <c r="AM103">
        <v>111.03</v>
      </c>
      <c r="AN103" s="204">
        <v>111.03</v>
      </c>
      <c r="AO103">
        <v>111.03</v>
      </c>
      <c r="AP103">
        <v>111.03</v>
      </c>
      <c r="AQ103">
        <v>111.03</v>
      </c>
      <c r="AR103">
        <v>110.72</v>
      </c>
      <c r="AS103">
        <v>110.72</v>
      </c>
      <c r="AT103">
        <v>110.72</v>
      </c>
      <c r="AU103">
        <v>110.72</v>
      </c>
      <c r="AV103">
        <v>110.72</v>
      </c>
      <c r="AW103">
        <v>110.72</v>
      </c>
      <c r="AX103">
        <v>110.72</v>
      </c>
      <c r="AY103">
        <v>112.16</v>
      </c>
      <c r="AZ103">
        <v>111.64</v>
      </c>
      <c r="BA103">
        <v>108.92</v>
      </c>
      <c r="BB103">
        <v>108.92</v>
      </c>
      <c r="BC103" s="293">
        <v>108.915996551513</v>
      </c>
      <c r="BD103" s="293">
        <v>108.29</v>
      </c>
      <c r="BE103" s="293">
        <v>108.2919955</v>
      </c>
      <c r="BF103" s="293">
        <v>108.2919955</v>
      </c>
      <c r="BG103" s="293">
        <v>106.7080021</v>
      </c>
      <c r="BH103" s="293">
        <v>106.7080021</v>
      </c>
      <c r="BI103" s="293">
        <v>98.763155940000004</v>
      </c>
      <c r="BJ103" s="293">
        <v>99.05599952</v>
      </c>
      <c r="BK103" s="397">
        <v>100</v>
      </c>
      <c r="BL103" s="397">
        <v>100.5120039</v>
      </c>
      <c r="BM103" s="397">
        <v>99.760001900000006</v>
      </c>
      <c r="BN103" s="397">
        <v>97.240000960000003</v>
      </c>
      <c r="BO103" s="397">
        <v>96.051996950000003</v>
      </c>
      <c r="BP103" s="397">
        <v>94.508004189999994</v>
      </c>
      <c r="BQ103" s="397"/>
      <c r="BR103" s="226">
        <f t="shared" si="38"/>
        <v>118.46000000000002</v>
      </c>
      <c r="BS103" s="223">
        <f t="shared" si="43"/>
        <v>120.28000000000002</v>
      </c>
      <c r="BT103" s="193">
        <f t="shared" si="28"/>
        <v>1.5363835893972499E-2</v>
      </c>
      <c r="BU103" s="258">
        <f t="shared" si="39"/>
        <v>3.7215326844708893E-2</v>
      </c>
      <c r="BV103" s="185">
        <f t="shared" si="29"/>
        <v>2.3054871395317197E-2</v>
      </c>
      <c r="BW103" s="295">
        <f t="shared" si="30"/>
        <v>-1.6074551378705171E-2</v>
      </c>
      <c r="BX103" s="184">
        <f t="shared" si="31"/>
        <v>-2.1303867638899725E-2</v>
      </c>
      <c r="BY103" s="303">
        <f t="shared" si="32"/>
        <v>-3.461429973962368E-4</v>
      </c>
      <c r="BZ103" s="300">
        <f t="shared" si="33"/>
        <v>110.26383304595942</v>
      </c>
      <c r="CA103" s="300">
        <f t="shared" si="34"/>
        <v>101.32426321333334</v>
      </c>
      <c r="CB103" s="297">
        <f t="shared" si="35"/>
        <v>-8.107436124499634E-2</v>
      </c>
      <c r="CC103" s="301">
        <f t="shared" si="40"/>
        <v>-0.16449847261996289</v>
      </c>
      <c r="CD103" s="294">
        <f t="shared" si="36"/>
        <v>-8.8824022077087835E-4</v>
      </c>
      <c r="CE103" s="141">
        <f t="shared" si="41"/>
        <v>121.20166666666667</v>
      </c>
      <c r="CF103" s="141">
        <f t="shared" si="42"/>
        <v>122.37</v>
      </c>
      <c r="CG103" s="6">
        <f t="shared" si="37"/>
        <v>9.6395814138969804E-3</v>
      </c>
    </row>
    <row r="104" spans="1:85" ht="15.75">
      <c r="A104">
        <v>9020101</v>
      </c>
      <c r="B104" s="232">
        <v>11.64</v>
      </c>
      <c r="C104" s="252">
        <v>9020101</v>
      </c>
      <c r="D104" s="204" t="s">
        <v>249</v>
      </c>
      <c r="E104" s="231">
        <v>148.27874999999997</v>
      </c>
      <c r="F104" s="141">
        <v>148.27875</v>
      </c>
      <c r="G104" s="141">
        <v>148.27875</v>
      </c>
      <c r="H104" s="141">
        <v>148.27875</v>
      </c>
      <c r="I104">
        <v>147.47</v>
      </c>
      <c r="J104">
        <v>146.97</v>
      </c>
      <c r="K104">
        <v>146.19</v>
      </c>
      <c r="L104">
        <v>146.19</v>
      </c>
      <c r="M104">
        <v>149.49</v>
      </c>
      <c r="N104" s="178">
        <v>150.03</v>
      </c>
      <c r="O104">
        <v>150.03</v>
      </c>
      <c r="P104" s="204">
        <v>149.86000000000001</v>
      </c>
      <c r="Q104" s="203">
        <v>147.53</v>
      </c>
      <c r="R104">
        <v>147.44</v>
      </c>
      <c r="S104">
        <v>147.44</v>
      </c>
      <c r="T104">
        <v>147.37</v>
      </c>
      <c r="U104">
        <v>147.53</v>
      </c>
      <c r="V104">
        <v>148.61000000000001</v>
      </c>
      <c r="W104" s="178">
        <v>148.04</v>
      </c>
      <c r="X104">
        <v>148.86000000000001</v>
      </c>
      <c r="Y104" s="178">
        <v>148.61000000000001</v>
      </c>
      <c r="Z104">
        <v>149.34</v>
      </c>
      <c r="AA104">
        <v>150.46</v>
      </c>
      <c r="AB104" s="204">
        <v>149.4</v>
      </c>
      <c r="AC104" s="203">
        <v>149.15</v>
      </c>
      <c r="AD104">
        <v>149.19999999999999</v>
      </c>
      <c r="AE104">
        <v>149.1</v>
      </c>
      <c r="AF104">
        <v>150.13</v>
      </c>
      <c r="AG104">
        <v>147.49</v>
      </c>
      <c r="AH104">
        <v>147.29</v>
      </c>
      <c r="AI104">
        <v>147.29</v>
      </c>
      <c r="AJ104">
        <v>147.29</v>
      </c>
      <c r="AK104">
        <v>147.07</v>
      </c>
      <c r="AL104">
        <v>145.97</v>
      </c>
      <c r="AM104">
        <v>146</v>
      </c>
      <c r="AN104" s="204">
        <v>146.61000000000001</v>
      </c>
      <c r="AO104">
        <v>144.44999999999999</v>
      </c>
      <c r="AP104">
        <v>145.41</v>
      </c>
      <c r="AQ104">
        <v>145.69</v>
      </c>
      <c r="AR104">
        <v>140.6</v>
      </c>
      <c r="AS104">
        <v>141.22</v>
      </c>
      <c r="AT104">
        <v>146.36000000000001</v>
      </c>
      <c r="AU104">
        <v>146.56</v>
      </c>
      <c r="AV104">
        <v>149.06</v>
      </c>
      <c r="AW104">
        <v>149.21</v>
      </c>
      <c r="AX104">
        <v>148.05000000000001</v>
      </c>
      <c r="AY104">
        <v>148.27000000000001</v>
      </c>
      <c r="AZ104">
        <v>155.32</v>
      </c>
      <c r="BA104">
        <v>154.47</v>
      </c>
      <c r="BB104">
        <v>154.54</v>
      </c>
      <c r="BC104" s="293">
        <v>154.28543090820301</v>
      </c>
      <c r="BD104" s="293">
        <v>164.97</v>
      </c>
      <c r="BE104" s="293">
        <v>157.05494880000001</v>
      </c>
      <c r="BF104" s="293">
        <v>156.7430377</v>
      </c>
      <c r="BG104" s="293">
        <v>158.9599609</v>
      </c>
      <c r="BH104" s="293">
        <v>159.66185329999999</v>
      </c>
      <c r="BI104" s="293">
        <v>142.63600109999999</v>
      </c>
      <c r="BJ104" s="293">
        <v>162.02964779999999</v>
      </c>
      <c r="BK104" s="397">
        <v>162.08200450000001</v>
      </c>
      <c r="BL104" s="397">
        <v>162.09716800000001</v>
      </c>
      <c r="BM104" s="397">
        <v>159.94971989999999</v>
      </c>
      <c r="BN104" s="397">
        <v>159.82123609999999</v>
      </c>
      <c r="BO104" s="397">
        <v>163.0016923</v>
      </c>
      <c r="BP104" s="397">
        <v>166.62614350000001</v>
      </c>
      <c r="BQ104" s="397"/>
      <c r="BR104" s="226">
        <f t="shared" si="38"/>
        <v>148.27875000000003</v>
      </c>
      <c r="BS104" s="223">
        <f t="shared" si="43"/>
        <v>148.14250000000001</v>
      </c>
      <c r="BT104" s="193">
        <f t="shared" si="28"/>
        <v>-9.1887745209628946E-4</v>
      </c>
      <c r="BU104" s="258">
        <f t="shared" si="39"/>
        <v>-1.0809825569482448E-2</v>
      </c>
      <c r="BV104" s="185">
        <f t="shared" si="29"/>
        <v>-6.6966800896352246E-3</v>
      </c>
      <c r="BW104" s="295">
        <f t="shared" si="30"/>
        <v>2.2235666077192073E-2</v>
      </c>
      <c r="BX104" s="184">
        <f t="shared" si="31"/>
        <v>0.2212899512978399</v>
      </c>
      <c r="BY104" s="303">
        <f t="shared" si="32"/>
        <v>3.5954958195495812E-3</v>
      </c>
      <c r="BZ104" s="300">
        <f t="shared" si="33"/>
        <v>151.02628590901693</v>
      </c>
      <c r="CA104" s="300">
        <f t="shared" si="34"/>
        <v>159.22195115833335</v>
      </c>
      <c r="CB104" s="297">
        <f t="shared" si="35"/>
        <v>5.4266482155654439E-2</v>
      </c>
      <c r="CC104" s="301">
        <f t="shared" si="40"/>
        <v>0.58514188384135701</v>
      </c>
      <c r="CD104" s="294">
        <f t="shared" si="36"/>
        <v>3.1595828691144954E-3</v>
      </c>
      <c r="CE104" s="141">
        <f t="shared" si="41"/>
        <v>148.29666666666665</v>
      </c>
      <c r="CF104" s="141">
        <f t="shared" si="42"/>
        <v>148.85999999999999</v>
      </c>
      <c r="CG104" s="6">
        <f t="shared" si="37"/>
        <v>3.7986918114589763E-3</v>
      </c>
    </row>
    <row r="105" spans="1:85" ht="15.75">
      <c r="A105">
        <v>9020201</v>
      </c>
      <c r="B105" s="232">
        <v>10.89</v>
      </c>
      <c r="C105" s="252">
        <v>9020201</v>
      </c>
      <c r="D105" s="204" t="s">
        <v>188</v>
      </c>
      <c r="E105" s="231">
        <v>110.28250000000001</v>
      </c>
      <c r="F105" s="141">
        <v>110.2825</v>
      </c>
      <c r="G105" s="141">
        <v>110.2825</v>
      </c>
      <c r="H105" s="141">
        <v>110.2825</v>
      </c>
      <c r="I105">
        <v>109.95</v>
      </c>
      <c r="J105">
        <v>109.95</v>
      </c>
      <c r="K105">
        <v>109.7</v>
      </c>
      <c r="L105">
        <v>109.7</v>
      </c>
      <c r="M105">
        <v>110.74</v>
      </c>
      <c r="N105" s="175">
        <v>110.74</v>
      </c>
      <c r="O105">
        <v>110.74</v>
      </c>
      <c r="P105" s="204">
        <v>110.74</v>
      </c>
      <c r="Q105" s="203">
        <v>110.69</v>
      </c>
      <c r="R105">
        <v>110.69</v>
      </c>
      <c r="S105">
        <v>110.69</v>
      </c>
      <c r="T105">
        <v>112.43</v>
      </c>
      <c r="U105">
        <v>114.25</v>
      </c>
      <c r="V105">
        <v>114.25</v>
      </c>
      <c r="W105" s="175">
        <v>133.07</v>
      </c>
      <c r="X105">
        <v>113.75</v>
      </c>
      <c r="Y105" s="175">
        <v>113.75</v>
      </c>
      <c r="Z105">
        <v>114.91</v>
      </c>
      <c r="AA105">
        <v>112.91</v>
      </c>
      <c r="AB105" s="204">
        <v>112.91</v>
      </c>
      <c r="AC105" s="203">
        <v>112.91</v>
      </c>
      <c r="AD105">
        <v>112.31</v>
      </c>
      <c r="AE105">
        <v>112.51</v>
      </c>
      <c r="AF105">
        <v>111.81</v>
      </c>
      <c r="AG105">
        <v>108.71</v>
      </c>
      <c r="AH105">
        <v>109.21</v>
      </c>
      <c r="AI105">
        <v>109.21</v>
      </c>
      <c r="AJ105">
        <v>109.21</v>
      </c>
      <c r="AK105">
        <v>108.21</v>
      </c>
      <c r="AL105">
        <v>108.01</v>
      </c>
      <c r="AM105">
        <v>107.81</v>
      </c>
      <c r="AN105" s="204">
        <v>107.81</v>
      </c>
      <c r="AO105">
        <v>109.09</v>
      </c>
      <c r="AP105">
        <v>108.89</v>
      </c>
      <c r="AQ105">
        <v>107.14</v>
      </c>
      <c r="AR105">
        <v>107.74</v>
      </c>
      <c r="AS105">
        <v>107.44</v>
      </c>
      <c r="AT105">
        <v>107.84</v>
      </c>
      <c r="AU105">
        <v>107.75</v>
      </c>
      <c r="AV105">
        <v>109.9</v>
      </c>
      <c r="AW105">
        <v>109.9</v>
      </c>
      <c r="AX105">
        <v>109.94</v>
      </c>
      <c r="AY105">
        <v>110.13</v>
      </c>
      <c r="AZ105">
        <v>109.27</v>
      </c>
      <c r="BA105">
        <v>110.1</v>
      </c>
      <c r="BB105">
        <v>109.1</v>
      </c>
      <c r="BC105" s="293">
        <v>108.602941036224</v>
      </c>
      <c r="BD105" s="293">
        <v>106.6</v>
      </c>
      <c r="BE105" s="293">
        <v>108.0572367</v>
      </c>
      <c r="BF105" s="293">
        <v>108.7255359</v>
      </c>
      <c r="BG105" s="293">
        <v>107.76115660000001</v>
      </c>
      <c r="BH105" s="293">
        <v>106.9919467</v>
      </c>
      <c r="BI105" s="293">
        <v>109.38595530000001</v>
      </c>
      <c r="BJ105" s="293">
        <v>107.6632977</v>
      </c>
      <c r="BK105" s="397">
        <v>106.3259959</v>
      </c>
      <c r="BL105" s="397">
        <v>106.5632343</v>
      </c>
      <c r="BM105" s="397">
        <v>107.5797319</v>
      </c>
      <c r="BN105" s="397">
        <v>108.1267357</v>
      </c>
      <c r="BO105" s="397">
        <v>105.7700157</v>
      </c>
      <c r="BP105" s="397">
        <v>107.568121</v>
      </c>
      <c r="BQ105" s="397"/>
      <c r="BR105" s="226">
        <f t="shared" si="38"/>
        <v>110.28250000000001</v>
      </c>
      <c r="BS105" s="223">
        <f t="shared" si="43"/>
        <v>111.28000000000002</v>
      </c>
      <c r="BT105" s="193">
        <f t="shared" si="28"/>
        <v>9.0449527350213721E-3</v>
      </c>
      <c r="BU105" s="258">
        <f t="shared" si="39"/>
        <v>7.4040608436911182E-2</v>
      </c>
      <c r="BV105" s="185">
        <f t="shared" si="29"/>
        <v>4.5868110003895284E-2</v>
      </c>
      <c r="BW105" s="295">
        <f t="shared" si="30"/>
        <v>1.7000142130072504E-2</v>
      </c>
      <c r="BX105" s="184">
        <f t="shared" si="31"/>
        <v>-0.15341052671974567</v>
      </c>
      <c r="BY105" s="303">
        <f t="shared" si="32"/>
        <v>-2.4925980789491419E-3</v>
      </c>
      <c r="BZ105" s="300">
        <f t="shared" si="33"/>
        <v>108.88107841968531</v>
      </c>
      <c r="CA105" s="300">
        <f t="shared" si="34"/>
        <v>107.54324694999998</v>
      </c>
      <c r="CB105" s="297">
        <f t="shared" si="35"/>
        <v>-1.2287088712775396E-2</v>
      </c>
      <c r="CC105" s="301">
        <f t="shared" si="40"/>
        <v>-8.9362082532899262E-2</v>
      </c>
      <c r="CD105" s="294">
        <f t="shared" si="36"/>
        <v>-4.8252725179367566E-4</v>
      </c>
      <c r="CE105" s="141">
        <f t="shared" si="41"/>
        <v>113.22750000000001</v>
      </c>
      <c r="CF105" s="141">
        <f t="shared" si="42"/>
        <v>112.07499999999999</v>
      </c>
      <c r="CG105" s="6">
        <f t="shared" si="37"/>
        <v>-1.0178622684418714E-2</v>
      </c>
    </row>
    <row r="106" spans="1:85" ht="15.75">
      <c r="A106">
        <v>9030101</v>
      </c>
      <c r="B106" s="232">
        <v>4.8899999999999997</v>
      </c>
      <c r="C106" s="252">
        <v>9030101</v>
      </c>
      <c r="D106" s="204" t="s">
        <v>250</v>
      </c>
      <c r="E106" s="231">
        <v>144.04</v>
      </c>
      <c r="F106" s="141">
        <v>144.04</v>
      </c>
      <c r="G106" s="141">
        <v>144.04</v>
      </c>
      <c r="H106" s="141">
        <v>144.04</v>
      </c>
      <c r="I106">
        <v>144.04</v>
      </c>
      <c r="J106">
        <v>144.04</v>
      </c>
      <c r="K106">
        <v>144.04</v>
      </c>
      <c r="L106">
        <v>144.04</v>
      </c>
      <c r="M106">
        <v>144.04</v>
      </c>
      <c r="N106" s="178">
        <v>144.04</v>
      </c>
      <c r="O106">
        <v>144.04</v>
      </c>
      <c r="P106" s="204">
        <v>144.04</v>
      </c>
      <c r="Q106" s="203">
        <v>144.04</v>
      </c>
      <c r="R106">
        <v>144.04</v>
      </c>
      <c r="S106">
        <v>144.04</v>
      </c>
      <c r="T106">
        <v>140.43</v>
      </c>
      <c r="U106">
        <v>148.94</v>
      </c>
      <c r="V106">
        <v>142.86000000000001</v>
      </c>
      <c r="W106" s="178">
        <v>155.81</v>
      </c>
      <c r="X106">
        <v>142.86000000000001</v>
      </c>
      <c r="Y106" s="178">
        <v>142.86000000000001</v>
      </c>
      <c r="Z106">
        <v>142.55000000000001</v>
      </c>
      <c r="AA106">
        <v>138.30000000000001</v>
      </c>
      <c r="AB106" s="204">
        <v>138.30000000000001</v>
      </c>
      <c r="AC106" s="203">
        <v>138.30000000000001</v>
      </c>
      <c r="AD106">
        <v>138.30000000000001</v>
      </c>
      <c r="AE106">
        <v>138.30000000000001</v>
      </c>
      <c r="AF106">
        <v>138.30000000000001</v>
      </c>
      <c r="AG106">
        <v>138.30000000000001</v>
      </c>
      <c r="AH106">
        <v>138.30000000000001</v>
      </c>
      <c r="AI106">
        <v>138.30000000000001</v>
      </c>
      <c r="AJ106">
        <v>138.30000000000001</v>
      </c>
      <c r="AK106">
        <v>138.30000000000001</v>
      </c>
      <c r="AL106">
        <v>138.30000000000001</v>
      </c>
      <c r="AM106">
        <v>138.30000000000001</v>
      </c>
      <c r="AN106" s="204">
        <v>138.30000000000001</v>
      </c>
      <c r="AO106">
        <v>138.30000000000001</v>
      </c>
      <c r="AP106">
        <v>138.30000000000001</v>
      </c>
      <c r="AQ106">
        <v>134.94999999999999</v>
      </c>
      <c r="AR106">
        <v>138.30000000000001</v>
      </c>
      <c r="AS106">
        <v>138.30000000000001</v>
      </c>
      <c r="AT106">
        <v>138.30000000000001</v>
      </c>
      <c r="AU106">
        <v>138.30000000000001</v>
      </c>
      <c r="AV106">
        <v>138.30000000000001</v>
      </c>
      <c r="AW106">
        <v>138.30000000000001</v>
      </c>
      <c r="AX106">
        <v>138.30000000000001</v>
      </c>
      <c r="AY106">
        <v>138.30000000000001</v>
      </c>
      <c r="AZ106">
        <v>138.30000000000001</v>
      </c>
      <c r="BA106">
        <v>138.30000000000001</v>
      </c>
      <c r="BB106">
        <v>138.30000000000001</v>
      </c>
      <c r="BC106" s="293">
        <v>138.29786777496301</v>
      </c>
      <c r="BD106" s="293">
        <v>134.94999999999999</v>
      </c>
      <c r="BE106" s="293">
        <v>138.29786780000001</v>
      </c>
      <c r="BF106" s="293">
        <v>138.29786780000001</v>
      </c>
      <c r="BG106" s="293">
        <v>138.29786780000001</v>
      </c>
      <c r="BH106" s="293">
        <v>138.29786780000001</v>
      </c>
      <c r="BI106" s="293">
        <v>127.0676732</v>
      </c>
      <c r="BJ106" s="293">
        <v>138.29786780000001</v>
      </c>
      <c r="BK106" s="397">
        <v>138.29799890000001</v>
      </c>
      <c r="BL106" s="397">
        <v>138.29786780000001</v>
      </c>
      <c r="BM106" s="397">
        <v>138.29786780000001</v>
      </c>
      <c r="BN106" s="397">
        <v>138.29786780000001</v>
      </c>
      <c r="BO106" s="397">
        <v>138.29786780000001</v>
      </c>
      <c r="BP106" s="397">
        <v>134.9514604</v>
      </c>
      <c r="BQ106" s="397"/>
      <c r="BR106" s="226">
        <f t="shared" si="38"/>
        <v>144.04</v>
      </c>
      <c r="BS106" s="223">
        <f t="shared" si="43"/>
        <v>144.04916666666668</v>
      </c>
      <c r="BT106" s="193">
        <f t="shared" si="28"/>
        <v>6.3639729704911829E-5</v>
      </c>
      <c r="BU106" s="258">
        <f t="shared" si="39"/>
        <v>3.0552692780544632E-4</v>
      </c>
      <c r="BV106" s="185">
        <f t="shared" si="29"/>
        <v>1.8927373814969987E-4</v>
      </c>
      <c r="BW106" s="295">
        <f t="shared" si="30"/>
        <v>-2.4197100455947917E-2</v>
      </c>
      <c r="BX106" s="184">
        <f t="shared" si="31"/>
        <v>0</v>
      </c>
      <c r="BY106" s="303">
        <f t="shared" si="32"/>
        <v>0</v>
      </c>
      <c r="BZ106" s="300">
        <f t="shared" si="33"/>
        <v>138.02065564791357</v>
      </c>
      <c r="CA106" s="300">
        <f t="shared" si="34"/>
        <v>137.08316189166666</v>
      </c>
      <c r="CB106" s="297">
        <f t="shared" si="35"/>
        <v>-6.7924163368592305E-3</v>
      </c>
      <c r="CC106" s="301">
        <f t="shared" si="40"/>
        <v>-2.811908839302029E-2</v>
      </c>
      <c r="CD106" s="294">
        <f t="shared" si="36"/>
        <v>-1.5183426863661428E-4</v>
      </c>
      <c r="CE106" s="141">
        <f t="shared" si="41"/>
        <v>145.03</v>
      </c>
      <c r="CF106" s="141">
        <f t="shared" si="42"/>
        <v>139.41416666666666</v>
      </c>
      <c r="CG106" s="6">
        <f t="shared" si="37"/>
        <v>-3.8721873635339854E-2</v>
      </c>
    </row>
    <row r="107" spans="1:85" ht="15.75">
      <c r="A107">
        <v>9030201</v>
      </c>
      <c r="B107" s="232">
        <v>7.86</v>
      </c>
      <c r="C107" s="252">
        <v>9030201</v>
      </c>
      <c r="D107" s="204" t="s">
        <v>251</v>
      </c>
      <c r="E107" s="231">
        <v>273.79999999999995</v>
      </c>
      <c r="F107" s="141">
        <v>273.79999999999995</v>
      </c>
      <c r="G107" s="141">
        <v>273.79999999999995</v>
      </c>
      <c r="H107" s="141">
        <v>273.8</v>
      </c>
      <c r="I107">
        <v>273.79000000000002</v>
      </c>
      <c r="J107">
        <v>273.79000000000002</v>
      </c>
      <c r="K107">
        <v>273.79000000000002</v>
      </c>
      <c r="L107">
        <v>273.79000000000002</v>
      </c>
      <c r="M107">
        <v>273.79000000000002</v>
      </c>
      <c r="N107" s="175">
        <v>273.79000000000002</v>
      </c>
      <c r="O107">
        <v>273.79000000000002</v>
      </c>
      <c r="P107" s="204">
        <v>273.87</v>
      </c>
      <c r="Q107" s="203">
        <v>273.55</v>
      </c>
      <c r="R107">
        <v>273.55</v>
      </c>
      <c r="S107">
        <v>273.54000000000002</v>
      </c>
      <c r="T107">
        <v>273.51</v>
      </c>
      <c r="U107">
        <v>264.26</v>
      </c>
      <c r="V107">
        <v>270.2</v>
      </c>
      <c r="W107" s="175">
        <v>251.92</v>
      </c>
      <c r="X107">
        <v>270.7</v>
      </c>
      <c r="Y107" s="175">
        <v>270.47000000000003</v>
      </c>
      <c r="Z107">
        <v>271.87</v>
      </c>
      <c r="AA107">
        <v>271.35000000000002</v>
      </c>
      <c r="AB107" s="204">
        <v>270.18</v>
      </c>
      <c r="AC107" s="203">
        <v>256.02999999999997</v>
      </c>
      <c r="AD107">
        <v>265.68</v>
      </c>
      <c r="AE107">
        <v>265.68</v>
      </c>
      <c r="AF107">
        <v>259.01</v>
      </c>
      <c r="AG107">
        <v>265.68</v>
      </c>
      <c r="AH107">
        <v>265.8</v>
      </c>
      <c r="AI107">
        <v>265.8</v>
      </c>
      <c r="AJ107">
        <v>265.8</v>
      </c>
      <c r="AK107">
        <v>265.8</v>
      </c>
      <c r="AL107">
        <v>265.8</v>
      </c>
      <c r="AM107">
        <v>265.8</v>
      </c>
      <c r="AN107" s="204">
        <v>265.8</v>
      </c>
      <c r="AO107">
        <v>265.2</v>
      </c>
      <c r="AP107">
        <v>265.2</v>
      </c>
      <c r="AQ107">
        <v>267.19</v>
      </c>
      <c r="AR107">
        <v>265.2</v>
      </c>
      <c r="AS107">
        <v>265.2</v>
      </c>
      <c r="AT107">
        <v>265.2</v>
      </c>
      <c r="AU107">
        <v>265.36</v>
      </c>
      <c r="AV107">
        <v>265.36</v>
      </c>
      <c r="AW107">
        <v>265.36</v>
      </c>
      <c r="AX107">
        <v>265.37</v>
      </c>
      <c r="AY107">
        <v>265.37</v>
      </c>
      <c r="AZ107">
        <v>265.36</v>
      </c>
      <c r="BA107">
        <v>270.17</v>
      </c>
      <c r="BB107">
        <v>270.39</v>
      </c>
      <c r="BC107" s="293">
        <v>270.39494514465298</v>
      </c>
      <c r="BD107" s="293">
        <v>407.5</v>
      </c>
      <c r="BE107" s="293">
        <v>403.05495259999998</v>
      </c>
      <c r="BF107" s="293">
        <v>403.05495259999998</v>
      </c>
      <c r="BG107" s="293">
        <v>403.05495259999998</v>
      </c>
      <c r="BH107" s="293">
        <v>403.05495259999998</v>
      </c>
      <c r="BI107" s="293">
        <v>353.78677850000003</v>
      </c>
      <c r="BJ107" s="293">
        <v>360.82842349999999</v>
      </c>
      <c r="BK107" s="397">
        <v>365.30599590000003</v>
      </c>
      <c r="BL107" s="397">
        <v>363.89443870000002</v>
      </c>
      <c r="BM107" s="397">
        <v>362.38694190000001</v>
      </c>
      <c r="BN107" s="397">
        <v>362.38694190000001</v>
      </c>
      <c r="BO107" s="397">
        <v>361.64443490000002</v>
      </c>
      <c r="BP107" s="397">
        <v>328.96277900000001</v>
      </c>
      <c r="BQ107" s="397"/>
      <c r="BR107" s="226">
        <f t="shared" si="38"/>
        <v>273.79999999999995</v>
      </c>
      <c r="BS107" s="223">
        <f t="shared" si="43"/>
        <v>272.61916666666667</v>
      </c>
      <c r="BT107" s="193">
        <f t="shared" si="28"/>
        <v>-4.3127587046504212E-3</v>
      </c>
      <c r="BU107" s="258">
        <f t="shared" si="39"/>
        <v>-6.3261625239949687E-2</v>
      </c>
      <c r="BV107" s="185">
        <f t="shared" si="29"/>
        <v>-3.9190536744490634E-2</v>
      </c>
      <c r="BW107" s="295">
        <f t="shared" si="30"/>
        <v>-9.0369580577223552E-2</v>
      </c>
      <c r="BX107" s="184">
        <f t="shared" si="31"/>
        <v>-3.488529438908667E-2</v>
      </c>
      <c r="BY107" s="303">
        <f t="shared" si="32"/>
        <v>-5.6681258866064907E-4</v>
      </c>
      <c r="BZ107" s="300">
        <f t="shared" si="33"/>
        <v>278.41957876205441</v>
      </c>
      <c r="CA107" s="300">
        <f t="shared" si="34"/>
        <v>372.61804539166678</v>
      </c>
      <c r="CB107" s="297">
        <f t="shared" si="35"/>
        <v>0.33833276757493103</v>
      </c>
      <c r="CC107" s="301">
        <f t="shared" si="40"/>
        <v>4.5414064586376215</v>
      </c>
      <c r="CD107" s="294">
        <f t="shared" si="36"/>
        <v>2.4522172219494761E-2</v>
      </c>
      <c r="CE107" s="141">
        <f t="shared" si="41"/>
        <v>270.79666666666668</v>
      </c>
      <c r="CF107" s="141">
        <f t="shared" si="42"/>
        <v>266.52083333333337</v>
      </c>
      <c r="CG107" s="6">
        <f t="shared" si="37"/>
        <v>-1.5789830007754801E-2</v>
      </c>
    </row>
    <row r="108" spans="1:85" ht="15.75">
      <c r="A108">
        <v>9030202</v>
      </c>
      <c r="B108" s="232">
        <v>1.89</v>
      </c>
      <c r="C108" s="252">
        <v>9030202</v>
      </c>
      <c r="D108" s="204" t="s">
        <v>252</v>
      </c>
      <c r="E108" s="231">
        <v>119.20000000000003</v>
      </c>
      <c r="F108" s="141">
        <v>119.20000000000002</v>
      </c>
      <c r="G108" s="141">
        <v>119.20000000000002</v>
      </c>
      <c r="H108" s="141">
        <v>119.20000000000002</v>
      </c>
      <c r="I108">
        <v>119.2</v>
      </c>
      <c r="J108">
        <v>119.2</v>
      </c>
      <c r="K108">
        <v>119.2</v>
      </c>
      <c r="L108">
        <v>119.2</v>
      </c>
      <c r="M108">
        <v>119.2</v>
      </c>
      <c r="N108" s="178">
        <v>119.2</v>
      </c>
      <c r="O108">
        <v>119.2</v>
      </c>
      <c r="P108" s="204">
        <v>119.2</v>
      </c>
      <c r="Q108" s="203">
        <v>119.2</v>
      </c>
      <c r="R108">
        <v>119.2</v>
      </c>
      <c r="S108">
        <v>119.2</v>
      </c>
      <c r="T108">
        <v>119.2</v>
      </c>
      <c r="U108">
        <v>119.2</v>
      </c>
      <c r="V108">
        <v>119.2</v>
      </c>
      <c r="W108" s="178">
        <v>125.95</v>
      </c>
      <c r="X108">
        <v>119.2</v>
      </c>
      <c r="Y108" s="178">
        <v>119.2</v>
      </c>
      <c r="Z108">
        <v>119.2</v>
      </c>
      <c r="AA108">
        <v>119.2</v>
      </c>
      <c r="AB108" s="204">
        <v>119.2</v>
      </c>
      <c r="AC108" s="203">
        <v>119.2</v>
      </c>
      <c r="AD108">
        <v>119.2</v>
      </c>
      <c r="AE108">
        <v>119.2</v>
      </c>
      <c r="AF108">
        <v>119.2</v>
      </c>
      <c r="AG108">
        <v>119.2</v>
      </c>
      <c r="AH108">
        <v>119.2</v>
      </c>
      <c r="AI108">
        <v>119.2</v>
      </c>
      <c r="AJ108">
        <v>119.2</v>
      </c>
      <c r="AK108">
        <v>119.2</v>
      </c>
      <c r="AL108">
        <v>124</v>
      </c>
      <c r="AM108">
        <v>128.80000000000001</v>
      </c>
      <c r="AN108" s="204">
        <v>128.80000000000001</v>
      </c>
      <c r="AO108">
        <v>128.80000000000001</v>
      </c>
      <c r="AP108">
        <v>128.80000000000001</v>
      </c>
      <c r="AQ108">
        <v>128.80000000000001</v>
      </c>
      <c r="AR108">
        <v>128.80000000000001</v>
      </c>
      <c r="AS108">
        <v>128.80000000000001</v>
      </c>
      <c r="AT108">
        <v>128.80000000000001</v>
      </c>
      <c r="AU108">
        <v>128.80000000000001</v>
      </c>
      <c r="AV108">
        <v>128.80000000000001</v>
      </c>
      <c r="AW108">
        <v>128.80000000000001</v>
      </c>
      <c r="AX108">
        <v>128.80000000000001</v>
      </c>
      <c r="AY108">
        <v>128.80000000000001</v>
      </c>
      <c r="AZ108">
        <v>128.80000000000001</v>
      </c>
      <c r="BA108">
        <v>128.80000000000001</v>
      </c>
      <c r="BB108">
        <v>128.80000000000001</v>
      </c>
      <c r="BC108" s="293">
        <v>128.79999876022299</v>
      </c>
      <c r="BD108" s="293">
        <v>128.80000000000001</v>
      </c>
      <c r="BE108" s="293">
        <v>128.7999988</v>
      </c>
      <c r="BF108" s="293">
        <v>128.7999988</v>
      </c>
      <c r="BG108" s="293">
        <v>128.7999988</v>
      </c>
      <c r="BH108" s="293">
        <v>128.7999988</v>
      </c>
      <c r="BI108" s="293">
        <v>118.94737480000001</v>
      </c>
      <c r="BJ108" s="293">
        <v>128.7999988</v>
      </c>
      <c r="BK108" s="397">
        <v>133.5999966</v>
      </c>
      <c r="BL108" s="397">
        <v>133.5999966</v>
      </c>
      <c r="BM108" s="397">
        <v>128.7999988</v>
      </c>
      <c r="BN108" s="397">
        <v>138.3999944</v>
      </c>
      <c r="BO108" s="397">
        <v>143.2000041</v>
      </c>
      <c r="BP108" s="397">
        <v>143.2000041</v>
      </c>
      <c r="BQ108" s="397"/>
      <c r="BR108" s="226">
        <f t="shared" si="38"/>
        <v>119.20000000000003</v>
      </c>
      <c r="BS108" s="223">
        <f t="shared" si="43"/>
        <v>119.20000000000003</v>
      </c>
      <c r="BT108" s="193">
        <f t="shared" si="28"/>
        <v>0</v>
      </c>
      <c r="BU108" s="258">
        <f t="shared" si="39"/>
        <v>0</v>
      </c>
      <c r="BV108" s="185">
        <f t="shared" si="29"/>
        <v>0</v>
      </c>
      <c r="BW108" s="295">
        <f t="shared" si="30"/>
        <v>0</v>
      </c>
      <c r="BX108" s="184">
        <f t="shared" si="31"/>
        <v>5.4227953260837854E-2</v>
      </c>
      <c r="BY108" s="303">
        <f t="shared" si="32"/>
        <v>8.8109007258828852E-4</v>
      </c>
      <c r="BZ108" s="300">
        <f t="shared" si="33"/>
        <v>128.79999989668522</v>
      </c>
      <c r="CA108" s="300">
        <f t="shared" si="34"/>
        <v>131.97894694999999</v>
      </c>
      <c r="CB108" s="297">
        <f t="shared" si="35"/>
        <v>2.468126596168263E-2</v>
      </c>
      <c r="CC108" s="301">
        <f t="shared" si="40"/>
        <v>3.6852681403969682E-2</v>
      </c>
      <c r="CD108" s="294">
        <f t="shared" si="36"/>
        <v>1.989929349793148E-4</v>
      </c>
      <c r="CE108" s="141">
        <f t="shared" si="41"/>
        <v>119.76250000000003</v>
      </c>
      <c r="CF108" s="141">
        <f t="shared" si="42"/>
        <v>119.20000000000003</v>
      </c>
      <c r="CG108" s="6">
        <f t="shared" si="37"/>
        <v>-4.6967957415718908E-3</v>
      </c>
    </row>
    <row r="109" spans="1:85" ht="15.75">
      <c r="A109">
        <v>9040101</v>
      </c>
      <c r="B109" s="232">
        <v>3.6</v>
      </c>
      <c r="C109" s="252">
        <v>9040101</v>
      </c>
      <c r="D109" s="204" t="s">
        <v>192</v>
      </c>
      <c r="E109" s="231">
        <v>140.86000000000004</v>
      </c>
      <c r="F109" s="141">
        <v>140.86000000000004</v>
      </c>
      <c r="G109" s="141">
        <v>140.86000000000001</v>
      </c>
      <c r="H109" s="141">
        <v>140.86000000000001</v>
      </c>
      <c r="I109">
        <v>140.86000000000001</v>
      </c>
      <c r="J109">
        <v>140.86000000000001</v>
      </c>
      <c r="K109">
        <v>140.86000000000001</v>
      </c>
      <c r="L109">
        <v>140.86000000000001</v>
      </c>
      <c r="M109">
        <v>140.86000000000001</v>
      </c>
      <c r="N109" s="175">
        <v>140.86000000000001</v>
      </c>
      <c r="O109">
        <v>140.86000000000001</v>
      </c>
      <c r="P109" s="204">
        <v>140.86000000000001</v>
      </c>
      <c r="Q109" s="203">
        <v>140.86000000000001</v>
      </c>
      <c r="R109">
        <v>140.86000000000001</v>
      </c>
      <c r="S109">
        <v>140.86000000000001</v>
      </c>
      <c r="T109">
        <v>140.86000000000001</v>
      </c>
      <c r="U109">
        <v>140.86000000000001</v>
      </c>
      <c r="V109">
        <v>154.63</v>
      </c>
      <c r="W109" s="175">
        <v>131.82</v>
      </c>
      <c r="X109">
        <v>205.1</v>
      </c>
      <c r="Y109" s="175">
        <v>205.1</v>
      </c>
      <c r="Z109">
        <v>205.1</v>
      </c>
      <c r="AA109">
        <v>219.11</v>
      </c>
      <c r="AB109" s="204">
        <v>202.75</v>
      </c>
      <c r="AC109" s="203">
        <v>92.63</v>
      </c>
      <c r="AD109">
        <v>92.63</v>
      </c>
      <c r="AE109">
        <v>92.63</v>
      </c>
      <c r="AF109">
        <v>92.16</v>
      </c>
      <c r="AG109">
        <v>92.16</v>
      </c>
      <c r="AH109">
        <v>92.16</v>
      </c>
      <c r="AI109">
        <v>92.16</v>
      </c>
      <c r="AJ109">
        <v>92.16</v>
      </c>
      <c r="AK109">
        <v>92.16</v>
      </c>
      <c r="AL109">
        <v>92.16</v>
      </c>
      <c r="AM109">
        <v>92.16</v>
      </c>
      <c r="AN109" s="204">
        <v>92.16</v>
      </c>
      <c r="AO109">
        <v>92.16</v>
      </c>
      <c r="AP109">
        <v>92.16</v>
      </c>
      <c r="AQ109">
        <v>92.16</v>
      </c>
      <c r="AR109">
        <v>92.16</v>
      </c>
      <c r="AS109">
        <v>92.16</v>
      </c>
      <c r="AT109">
        <v>92.16</v>
      </c>
      <c r="AU109">
        <v>92.16</v>
      </c>
      <c r="AV109">
        <v>92.16</v>
      </c>
      <c r="AW109">
        <v>92.16</v>
      </c>
      <c r="AX109">
        <v>90.79</v>
      </c>
      <c r="AY109">
        <v>90.79</v>
      </c>
      <c r="AZ109">
        <v>90.79</v>
      </c>
      <c r="BA109">
        <v>90.79</v>
      </c>
      <c r="BB109">
        <v>90.79</v>
      </c>
      <c r="BC109" s="293">
        <v>907.86767005920399</v>
      </c>
      <c r="BD109" s="293">
        <v>94.46</v>
      </c>
      <c r="BE109" s="293">
        <v>92.657351489999996</v>
      </c>
      <c r="BF109" s="293">
        <v>89.057350159999999</v>
      </c>
      <c r="BG109" s="293">
        <v>90.137356519999997</v>
      </c>
      <c r="BH109" s="293">
        <v>90.137356519999997</v>
      </c>
      <c r="BI109" s="293">
        <v>93.457657100000006</v>
      </c>
      <c r="BJ109" s="293">
        <v>95.445585249999993</v>
      </c>
      <c r="BK109" s="397">
        <v>96.493798490000003</v>
      </c>
      <c r="BL109" s="397">
        <v>93.698525430000004</v>
      </c>
      <c r="BM109" s="397">
        <v>95.992648599999995</v>
      </c>
      <c r="BN109" s="397">
        <v>95.992648599999995</v>
      </c>
      <c r="BO109" s="397">
        <v>95.992648599999995</v>
      </c>
      <c r="BP109" s="397">
        <v>107.42088560000001</v>
      </c>
      <c r="BQ109" s="397"/>
      <c r="BR109" s="226">
        <f t="shared" si="38"/>
        <v>140.86000000000004</v>
      </c>
      <c r="BS109" s="223">
        <f t="shared" si="43"/>
        <v>142.00750000000005</v>
      </c>
      <c r="BT109" s="193">
        <f t="shared" si="28"/>
        <v>8.1463864830328969E-3</v>
      </c>
      <c r="BU109" s="258">
        <f t="shared" si="39"/>
        <v>2.815687091492565E-2</v>
      </c>
      <c r="BV109" s="185">
        <f t="shared" si="29"/>
        <v>1.7443163687556107E-2</v>
      </c>
      <c r="BW109" s="295">
        <f t="shared" si="30"/>
        <v>0.1190532521674792</v>
      </c>
      <c r="BX109" s="184">
        <f t="shared" si="31"/>
        <v>0</v>
      </c>
      <c r="BY109" s="303">
        <f t="shared" si="32"/>
        <v>0</v>
      </c>
      <c r="BZ109" s="300">
        <f t="shared" si="33"/>
        <v>159.75647250493364</v>
      </c>
      <c r="CA109" s="300">
        <f t="shared" si="34"/>
        <v>94.706984363333333</v>
      </c>
      <c r="CB109" s="297">
        <f t="shared" si="35"/>
        <v>-0.4071790464676881</v>
      </c>
      <c r="CC109" s="301">
        <f t="shared" si="40"/>
        <v>-1.4363834024698607</v>
      </c>
      <c r="CD109" s="294">
        <f t="shared" si="36"/>
        <v>-7.7560204067610413E-3</v>
      </c>
      <c r="CE109" s="141">
        <f t="shared" si="41"/>
        <v>141.25416666666669</v>
      </c>
      <c r="CF109" s="141">
        <f t="shared" si="42"/>
        <v>140.30750000000003</v>
      </c>
      <c r="CG109" s="6">
        <f t="shared" si="37"/>
        <v>-6.7018672015574099E-3</v>
      </c>
    </row>
    <row r="110" spans="1:85" ht="15.75">
      <c r="A110">
        <v>9040201</v>
      </c>
      <c r="B110" s="232">
        <v>4.53</v>
      </c>
      <c r="C110" s="252">
        <v>9040201</v>
      </c>
      <c r="D110" s="204" t="s">
        <v>194</v>
      </c>
      <c r="E110" s="231">
        <v>158.69000000000003</v>
      </c>
      <c r="F110" s="141">
        <v>158.69</v>
      </c>
      <c r="G110" s="141">
        <v>158.69</v>
      </c>
      <c r="H110" s="141">
        <v>158.69</v>
      </c>
      <c r="I110">
        <v>157.47</v>
      </c>
      <c r="J110">
        <v>157.47</v>
      </c>
      <c r="K110">
        <v>155.85</v>
      </c>
      <c r="L110">
        <v>155.85</v>
      </c>
      <c r="M110">
        <v>160.72</v>
      </c>
      <c r="N110" s="178">
        <v>160.72</v>
      </c>
      <c r="O110">
        <v>160.72</v>
      </c>
      <c r="P110" s="204">
        <v>160.72</v>
      </c>
      <c r="Q110" s="203">
        <v>160.72</v>
      </c>
      <c r="R110">
        <v>160.72</v>
      </c>
      <c r="S110">
        <v>160.72</v>
      </c>
      <c r="T110">
        <v>156.38999999999999</v>
      </c>
      <c r="U110">
        <v>156.38999999999999</v>
      </c>
      <c r="V110">
        <v>156.38999999999999</v>
      </c>
      <c r="W110" s="178">
        <v>153.08000000000001</v>
      </c>
      <c r="X110">
        <v>156.38999999999999</v>
      </c>
      <c r="Y110" s="178">
        <v>156.38999999999999</v>
      </c>
      <c r="Z110">
        <v>156.38999999999999</v>
      </c>
      <c r="AA110">
        <v>156.38999999999999</v>
      </c>
      <c r="AB110" s="204">
        <v>156.38999999999999</v>
      </c>
      <c r="AC110" s="203">
        <v>156.38999999999999</v>
      </c>
      <c r="AD110">
        <v>156.38999999999999</v>
      </c>
      <c r="AE110">
        <v>156.38999999999999</v>
      </c>
      <c r="AF110">
        <v>156.38999999999999</v>
      </c>
      <c r="AG110">
        <v>156.38999999999999</v>
      </c>
      <c r="AH110">
        <v>156.38999999999999</v>
      </c>
      <c r="AI110">
        <v>156.38999999999999</v>
      </c>
      <c r="AJ110">
        <v>156.38999999999999</v>
      </c>
      <c r="AK110">
        <v>156.38999999999999</v>
      </c>
      <c r="AL110">
        <v>156.38999999999999</v>
      </c>
      <c r="AM110">
        <v>156.38999999999999</v>
      </c>
      <c r="AN110" s="204">
        <v>156.38999999999999</v>
      </c>
      <c r="AO110">
        <v>156.38999999999999</v>
      </c>
      <c r="AP110">
        <v>157.05000000000001</v>
      </c>
      <c r="AQ110">
        <v>160.96</v>
      </c>
      <c r="AR110">
        <v>156.09</v>
      </c>
      <c r="AS110">
        <v>156.09</v>
      </c>
      <c r="AT110">
        <v>156.09</v>
      </c>
      <c r="AU110">
        <v>156.09</v>
      </c>
      <c r="AV110">
        <v>156.09</v>
      </c>
      <c r="AW110">
        <v>156.09</v>
      </c>
      <c r="AX110">
        <v>156.09</v>
      </c>
      <c r="AY110">
        <v>157.41</v>
      </c>
      <c r="AZ110">
        <v>157.41</v>
      </c>
      <c r="BA110">
        <v>155.76</v>
      </c>
      <c r="BB110">
        <v>155.76</v>
      </c>
      <c r="BC110" s="293">
        <v>155.76044321060101</v>
      </c>
      <c r="BD110" s="293">
        <v>156.69</v>
      </c>
      <c r="BE110" s="293">
        <v>153.68045570000001</v>
      </c>
      <c r="BF110" s="293">
        <v>153.68045570000001</v>
      </c>
      <c r="BG110" s="293">
        <v>153.68045570000001</v>
      </c>
      <c r="BH110" s="293">
        <v>153.68045570000001</v>
      </c>
      <c r="BI110" s="293">
        <v>153.60920429999999</v>
      </c>
      <c r="BJ110" s="293">
        <v>154.6188951</v>
      </c>
      <c r="BK110" s="397">
        <v>153.91199589999999</v>
      </c>
      <c r="BL110" s="397">
        <v>156.5188885</v>
      </c>
      <c r="BM110" s="397">
        <v>157.4474573</v>
      </c>
      <c r="BN110" s="397">
        <v>158.87603759999999</v>
      </c>
      <c r="BO110" s="397">
        <v>158.87603759999999</v>
      </c>
      <c r="BP110" s="397">
        <v>161.66652439999999</v>
      </c>
      <c r="BQ110" s="397"/>
      <c r="BR110" s="226">
        <f t="shared" si="38"/>
        <v>158.69</v>
      </c>
      <c r="BS110" s="223">
        <f t="shared" si="43"/>
        <v>158.82583333333332</v>
      </c>
      <c r="BT110" s="193">
        <f t="shared" si="28"/>
        <v>8.5596655953956713E-4</v>
      </c>
      <c r="BU110" s="258">
        <f t="shared" si="39"/>
        <v>4.1940514635016336E-3</v>
      </c>
      <c r="BV110" s="185">
        <f t="shared" si="29"/>
        <v>2.5982122236854533E-3</v>
      </c>
      <c r="BW110" s="295">
        <f t="shared" si="30"/>
        <v>1.7563924945217746E-2</v>
      </c>
      <c r="BX110" s="184">
        <f t="shared" si="31"/>
        <v>0</v>
      </c>
      <c r="BY110" s="303">
        <f t="shared" si="32"/>
        <v>0</v>
      </c>
      <c r="BZ110" s="300">
        <f t="shared" si="33"/>
        <v>156.27753693421676</v>
      </c>
      <c r="CA110" s="300">
        <f t="shared" si="34"/>
        <v>155.85390529166668</v>
      </c>
      <c r="CB110" s="297">
        <f t="shared" si="35"/>
        <v>-2.7107647769518683E-3</v>
      </c>
      <c r="CC110" s="301">
        <f t="shared" si="40"/>
        <v>-1.1770924863403536E-2</v>
      </c>
      <c r="CD110" s="294">
        <f t="shared" si="36"/>
        <v>-6.3559306860568089E-5</v>
      </c>
      <c r="CE110" s="141">
        <f t="shared" si="41"/>
        <v>158.595</v>
      </c>
      <c r="CF110" s="141">
        <f t="shared" si="42"/>
        <v>156.38999999999996</v>
      </c>
      <c r="CG110" s="6">
        <f t="shared" si="37"/>
        <v>-1.3903338692897282E-2</v>
      </c>
    </row>
    <row r="111" spans="1:85" ht="15.75">
      <c r="A111">
        <v>9040301</v>
      </c>
      <c r="B111" s="232">
        <v>4.4400000000000004</v>
      </c>
      <c r="C111" s="252">
        <v>9040301</v>
      </c>
      <c r="D111" s="204" t="s">
        <v>195</v>
      </c>
      <c r="E111" s="231">
        <v>174.49</v>
      </c>
      <c r="F111" s="141">
        <v>174.49</v>
      </c>
      <c r="G111" s="141">
        <v>174.49</v>
      </c>
      <c r="H111" s="141">
        <v>174.49</v>
      </c>
      <c r="I111">
        <v>174.49</v>
      </c>
      <c r="J111">
        <v>174.49</v>
      </c>
      <c r="K111">
        <v>174.49</v>
      </c>
      <c r="L111">
        <v>174.49</v>
      </c>
      <c r="M111">
        <v>174.49</v>
      </c>
      <c r="N111" s="175">
        <v>174.49</v>
      </c>
      <c r="O111">
        <v>174.49</v>
      </c>
      <c r="P111" s="204">
        <v>174.49</v>
      </c>
      <c r="Q111" s="203">
        <v>184.42</v>
      </c>
      <c r="R111">
        <v>184.42</v>
      </c>
      <c r="S111">
        <v>184.42</v>
      </c>
      <c r="T111">
        <v>184.42</v>
      </c>
      <c r="U111">
        <v>179.14</v>
      </c>
      <c r="V111">
        <v>179.14</v>
      </c>
      <c r="W111" s="175">
        <v>167.91</v>
      </c>
      <c r="X111">
        <v>179.14</v>
      </c>
      <c r="Y111" s="175">
        <v>179.14</v>
      </c>
      <c r="Z111">
        <v>179.14</v>
      </c>
      <c r="AA111">
        <v>179.14</v>
      </c>
      <c r="AB111" s="204">
        <v>178.36</v>
      </c>
      <c r="AC111" s="203">
        <v>178.36</v>
      </c>
      <c r="AD111">
        <v>178.36</v>
      </c>
      <c r="AE111">
        <v>178.36</v>
      </c>
      <c r="AF111">
        <v>178.62</v>
      </c>
      <c r="AG111">
        <v>179.27</v>
      </c>
      <c r="AH111">
        <v>180.8</v>
      </c>
      <c r="AI111">
        <v>180.8</v>
      </c>
      <c r="AJ111">
        <v>180.8</v>
      </c>
      <c r="AK111">
        <v>180.8</v>
      </c>
      <c r="AL111">
        <v>180.96</v>
      </c>
      <c r="AM111">
        <v>179.9</v>
      </c>
      <c r="AN111" s="204">
        <v>179.87</v>
      </c>
      <c r="AO111">
        <v>181.28</v>
      </c>
      <c r="AP111">
        <v>181.59</v>
      </c>
      <c r="AQ111">
        <v>179.72</v>
      </c>
      <c r="AR111">
        <v>180.97</v>
      </c>
      <c r="AS111">
        <v>182.12</v>
      </c>
      <c r="AT111">
        <v>183.55</v>
      </c>
      <c r="AU111">
        <v>184.48</v>
      </c>
      <c r="AV111">
        <v>187.75</v>
      </c>
      <c r="AW111">
        <v>187.75</v>
      </c>
      <c r="AX111">
        <v>188.65</v>
      </c>
      <c r="AY111">
        <v>188.66</v>
      </c>
      <c r="AZ111">
        <v>189.32</v>
      </c>
      <c r="BA111">
        <v>188.43</v>
      </c>
      <c r="BB111">
        <v>189.15</v>
      </c>
      <c r="BC111" s="293">
        <v>189.150369167327</v>
      </c>
      <c r="BD111" s="293">
        <v>186.86</v>
      </c>
      <c r="BE111" s="293">
        <v>186.6235733</v>
      </c>
      <c r="BF111" s="293">
        <v>243.4473753</v>
      </c>
      <c r="BG111" s="293">
        <v>248.5286236</v>
      </c>
      <c r="BH111" s="293">
        <v>239.99967580000001</v>
      </c>
      <c r="BI111" s="293">
        <v>203.3829212</v>
      </c>
      <c r="BJ111" s="293">
        <v>236.82172299999999</v>
      </c>
      <c r="BK111" s="397">
        <v>239.0000105</v>
      </c>
      <c r="BL111" s="397">
        <v>240.67389969999999</v>
      </c>
      <c r="BM111" s="397">
        <v>246.82061669999999</v>
      </c>
      <c r="BN111" s="397">
        <v>245.26770110000001</v>
      </c>
      <c r="BO111" s="397">
        <v>208.55729579999999</v>
      </c>
      <c r="BP111" s="397">
        <v>267.7238941</v>
      </c>
      <c r="BQ111" s="397"/>
      <c r="BR111" s="226">
        <f t="shared" si="38"/>
        <v>174.49</v>
      </c>
      <c r="BS111" s="223">
        <f t="shared" si="43"/>
        <v>178.57500000000002</v>
      </c>
      <c r="BT111" s="193">
        <f t="shared" si="28"/>
        <v>2.3411083729726778E-2</v>
      </c>
      <c r="BU111" s="258">
        <f t="shared" si="39"/>
        <v>0.12362440826249578</v>
      </c>
      <c r="BV111" s="185">
        <f t="shared" si="29"/>
        <v>7.6585242572422801E-2</v>
      </c>
      <c r="BW111" s="295">
        <f t="shared" si="30"/>
        <v>0.28369469441500117</v>
      </c>
      <c r="BX111" s="184">
        <f t="shared" si="31"/>
        <v>-0.97429717506821689</v>
      </c>
      <c r="BY111" s="303">
        <f t="shared" si="32"/>
        <v>-1.5830277874849599E-2</v>
      </c>
      <c r="BZ111" s="300">
        <f t="shared" si="33"/>
        <v>187.15586409727726</v>
      </c>
      <c r="CA111" s="300">
        <f t="shared" si="34"/>
        <v>233.90394250833333</v>
      </c>
      <c r="CB111" s="297">
        <f t="shared" si="35"/>
        <v>0.24978153175450601</v>
      </c>
      <c r="CC111" s="301">
        <f t="shared" si="40"/>
        <v>1.2731240661421646</v>
      </c>
      <c r="CD111" s="294">
        <f t="shared" si="36"/>
        <v>6.874471133792158E-3</v>
      </c>
      <c r="CE111" s="141">
        <f t="shared" si="41"/>
        <v>178.02666666666667</v>
      </c>
      <c r="CF111" s="141">
        <f t="shared" si="42"/>
        <v>179.12416666666664</v>
      </c>
      <c r="CG111" s="6">
        <f t="shared" si="37"/>
        <v>6.164806770521114E-3</v>
      </c>
    </row>
    <row r="112" spans="1:85" ht="15.75">
      <c r="A112">
        <v>9040401</v>
      </c>
      <c r="B112" s="232">
        <v>18.600000000000001</v>
      </c>
      <c r="C112" s="252">
        <v>9040401</v>
      </c>
      <c r="D112" s="204" t="s">
        <v>196</v>
      </c>
      <c r="E112" s="231">
        <v>171.20250000000001</v>
      </c>
      <c r="F112" s="141">
        <v>171.20250000000001</v>
      </c>
      <c r="G112" s="141">
        <v>171.20250000000001</v>
      </c>
      <c r="H112" s="141">
        <v>171.20250000000001</v>
      </c>
      <c r="I112">
        <v>169.36</v>
      </c>
      <c r="J112">
        <v>169.36</v>
      </c>
      <c r="K112">
        <v>169.11</v>
      </c>
      <c r="L112">
        <v>169.11</v>
      </c>
      <c r="M112">
        <v>173.08</v>
      </c>
      <c r="N112" s="178">
        <v>173.2</v>
      </c>
      <c r="O112">
        <v>173.2</v>
      </c>
      <c r="P112" s="204">
        <v>173.2</v>
      </c>
      <c r="Q112" s="203">
        <v>173.83</v>
      </c>
      <c r="R112">
        <v>173.83</v>
      </c>
      <c r="S112">
        <v>173.83</v>
      </c>
      <c r="T112">
        <v>173.59</v>
      </c>
      <c r="U112">
        <v>174.36</v>
      </c>
      <c r="V112">
        <v>172.55</v>
      </c>
      <c r="W112" s="178">
        <v>166.56</v>
      </c>
      <c r="X112">
        <v>177.71</v>
      </c>
      <c r="Y112" s="178">
        <v>176.58</v>
      </c>
      <c r="Z112">
        <v>176.8</v>
      </c>
      <c r="AA112">
        <v>179.09</v>
      </c>
      <c r="AB112" s="204">
        <v>179.22</v>
      </c>
      <c r="AC112" s="203">
        <v>179.14</v>
      </c>
      <c r="AD112">
        <v>179.35</v>
      </c>
      <c r="AE112">
        <v>179.38</v>
      </c>
      <c r="AF112">
        <v>180.01</v>
      </c>
      <c r="AG112">
        <v>178.47</v>
      </c>
      <c r="AH112">
        <v>178.16</v>
      </c>
      <c r="AI112">
        <v>178.21</v>
      </c>
      <c r="AJ112">
        <v>178.35</v>
      </c>
      <c r="AK112">
        <v>178.57</v>
      </c>
      <c r="AL112">
        <v>181.03</v>
      </c>
      <c r="AM112">
        <v>181.51</v>
      </c>
      <c r="AN112" s="204">
        <v>181.8</v>
      </c>
      <c r="AO112">
        <v>181.36</v>
      </c>
      <c r="AP112">
        <v>181.27</v>
      </c>
      <c r="AQ112">
        <v>183.8</v>
      </c>
      <c r="AR112">
        <v>183.33</v>
      </c>
      <c r="AS112">
        <v>183.62</v>
      </c>
      <c r="AT112">
        <v>183</v>
      </c>
      <c r="AU112">
        <v>183.41</v>
      </c>
      <c r="AV112">
        <v>185.06</v>
      </c>
      <c r="AW112">
        <v>184.76</v>
      </c>
      <c r="AX112">
        <v>185.85</v>
      </c>
      <c r="AY112">
        <v>185.83</v>
      </c>
      <c r="AZ112">
        <v>184.67</v>
      </c>
      <c r="BA112">
        <v>184.03</v>
      </c>
      <c r="BB112">
        <v>184.2</v>
      </c>
      <c r="BC112" s="293">
        <v>184.24499034881501</v>
      </c>
      <c r="BD112" s="293">
        <v>186.92</v>
      </c>
      <c r="BE112" s="293">
        <v>185.3992581</v>
      </c>
      <c r="BF112" s="293">
        <v>185.4967833</v>
      </c>
      <c r="BG112" s="293">
        <v>185.52843329999999</v>
      </c>
      <c r="BH112" s="293">
        <v>186.57215830000001</v>
      </c>
      <c r="BI112" s="293">
        <v>195.50718069999999</v>
      </c>
      <c r="BJ112" s="293">
        <v>189.24256560000001</v>
      </c>
      <c r="BK112" s="397">
        <v>189.81499669999999</v>
      </c>
      <c r="BL112" s="397">
        <v>191.75723790000001</v>
      </c>
      <c r="BM112" s="397">
        <v>192.0616746</v>
      </c>
      <c r="BN112" s="397">
        <v>192.10487599999999</v>
      </c>
      <c r="BO112" s="397">
        <v>192.83945560000001</v>
      </c>
      <c r="BP112" s="397">
        <v>193.6182857</v>
      </c>
      <c r="BQ112" s="397"/>
      <c r="BR112" s="226">
        <f t="shared" si="38"/>
        <v>171.20249999999999</v>
      </c>
      <c r="BS112" s="223">
        <f t="shared" si="43"/>
        <v>172.74083333333331</v>
      </c>
      <c r="BT112" s="193">
        <f t="shared" si="28"/>
        <v>8.9854606873924769E-3</v>
      </c>
      <c r="BU112" s="258">
        <f t="shared" si="39"/>
        <v>0.19502603425048629</v>
      </c>
      <c r="BV112" s="185">
        <f t="shared" si="29"/>
        <v>0.12081850462165031</v>
      </c>
      <c r="BW112" s="295">
        <f t="shared" si="30"/>
        <v>4.0387486968200825E-3</v>
      </c>
      <c r="BX112" s="184">
        <f t="shared" si="31"/>
        <v>8.1671607089562726E-2</v>
      </c>
      <c r="BY112" s="303">
        <f t="shared" si="32"/>
        <v>1.3269916692746145E-3</v>
      </c>
      <c r="BZ112" s="300">
        <f t="shared" si="33"/>
        <v>184.63291586240123</v>
      </c>
      <c r="CA112" s="300">
        <f t="shared" si="34"/>
        <v>189.99524214999997</v>
      </c>
      <c r="CB112" s="297">
        <f t="shared" si="35"/>
        <v>2.9043176091066325E-2</v>
      </c>
      <c r="CC112" s="301">
        <f t="shared" si="40"/>
        <v>0.61177281493337987</v>
      </c>
      <c r="CD112" s="294">
        <f t="shared" si="36"/>
        <v>3.3033815545111755E-3</v>
      </c>
      <c r="CE112" s="141">
        <f t="shared" si="41"/>
        <v>172.52833333333334</v>
      </c>
      <c r="CF112" s="141">
        <f t="shared" si="42"/>
        <v>178.51</v>
      </c>
      <c r="CG112" s="6">
        <f t="shared" si="37"/>
        <v>3.4670633808939533E-2</v>
      </c>
    </row>
    <row r="113" spans="1:85" ht="15.75">
      <c r="A113">
        <v>10010101</v>
      </c>
      <c r="B113" s="232">
        <v>169.42</v>
      </c>
      <c r="C113" s="253">
        <v>10010101</v>
      </c>
      <c r="D113" s="204" t="s">
        <v>80</v>
      </c>
      <c r="E113" s="231">
        <v>148.9075</v>
      </c>
      <c r="F113" s="141">
        <v>148.90749999999997</v>
      </c>
      <c r="G113" s="141">
        <v>148.90749999999997</v>
      </c>
      <c r="H113" s="141">
        <v>148.9075</v>
      </c>
      <c r="I113">
        <v>148.54</v>
      </c>
      <c r="J113">
        <v>148.54</v>
      </c>
      <c r="K113">
        <v>148.55000000000001</v>
      </c>
      <c r="L113">
        <v>148.55000000000001</v>
      </c>
      <c r="M113">
        <v>148.55000000000001</v>
      </c>
      <c r="N113" s="175">
        <v>149.51</v>
      </c>
      <c r="O113">
        <v>149.51</v>
      </c>
      <c r="P113" s="204">
        <v>149.51</v>
      </c>
      <c r="Q113" s="203">
        <v>149.51</v>
      </c>
      <c r="R113">
        <v>149.51</v>
      </c>
      <c r="S113">
        <v>149.51</v>
      </c>
      <c r="T113">
        <v>149.66999999999999</v>
      </c>
      <c r="U113">
        <v>149.51</v>
      </c>
      <c r="V113">
        <v>149.51</v>
      </c>
      <c r="W113" s="175">
        <v>145.57</v>
      </c>
      <c r="X113">
        <v>149.51</v>
      </c>
      <c r="Y113" s="175">
        <v>149.74</v>
      </c>
      <c r="Z113">
        <v>151.46</v>
      </c>
      <c r="AA113">
        <v>151.51</v>
      </c>
      <c r="AB113" s="204">
        <v>151.19999999999999</v>
      </c>
      <c r="AC113" s="203">
        <v>151.19999999999999</v>
      </c>
      <c r="AD113">
        <v>151.19999999999999</v>
      </c>
      <c r="AE113">
        <v>151.19999999999999</v>
      </c>
      <c r="AF113">
        <v>151.19999999999999</v>
      </c>
      <c r="AG113">
        <v>151.19999999999999</v>
      </c>
      <c r="AH113">
        <v>151.19999999999999</v>
      </c>
      <c r="AI113">
        <v>151.79</v>
      </c>
      <c r="AJ113">
        <v>151.79</v>
      </c>
      <c r="AK113">
        <v>151.79</v>
      </c>
      <c r="AL113">
        <v>154.53</v>
      </c>
      <c r="AM113">
        <v>154.53</v>
      </c>
      <c r="AN113" s="204">
        <v>154.53</v>
      </c>
      <c r="AO113">
        <v>154.66</v>
      </c>
      <c r="AP113">
        <v>154.66</v>
      </c>
      <c r="AQ113">
        <v>153.5</v>
      </c>
      <c r="AR113">
        <v>154.66</v>
      </c>
      <c r="AS113">
        <v>154.66</v>
      </c>
      <c r="AT113">
        <v>154.66</v>
      </c>
      <c r="AU113">
        <v>154.66</v>
      </c>
      <c r="AV113">
        <v>154.66</v>
      </c>
      <c r="AW113">
        <v>154.66</v>
      </c>
      <c r="AX113">
        <v>155.55000000000001</v>
      </c>
      <c r="AY113">
        <v>157.49</v>
      </c>
      <c r="AZ113">
        <v>157.5</v>
      </c>
      <c r="BA113">
        <v>157.5</v>
      </c>
      <c r="BB113">
        <v>157.5</v>
      </c>
      <c r="BC113" s="293">
        <v>157.49500989913901</v>
      </c>
      <c r="BD113" s="293">
        <v>156.01</v>
      </c>
      <c r="BE113" s="293">
        <v>157.49368670000001</v>
      </c>
      <c r="BF113" s="293">
        <v>157.49500990000001</v>
      </c>
      <c r="BG113" s="293">
        <v>157.49500990000001</v>
      </c>
      <c r="BH113" s="293">
        <v>157.49500990000001</v>
      </c>
      <c r="BI113" s="293">
        <v>166.5277719</v>
      </c>
      <c r="BJ113" s="293">
        <v>158.49320890000001</v>
      </c>
      <c r="BK113" s="397">
        <v>159.94600059999999</v>
      </c>
      <c r="BL113" s="397">
        <v>159.30861229999999</v>
      </c>
      <c r="BM113" s="397">
        <v>159.03860330000001</v>
      </c>
      <c r="BN113" s="397">
        <v>159.03860330000001</v>
      </c>
      <c r="BO113" s="397">
        <v>159.03860330000001</v>
      </c>
      <c r="BP113" s="397">
        <v>157.66156910000001</v>
      </c>
      <c r="BQ113" s="397"/>
      <c r="BR113" s="226">
        <f t="shared" si="38"/>
        <v>148.90749999999997</v>
      </c>
      <c r="BS113" s="223">
        <f t="shared" si="43"/>
        <v>149.28333333333333</v>
      </c>
      <c r="BT113" s="193">
        <f t="shared" si="28"/>
        <v>2.5239382390636056E-3</v>
      </c>
      <c r="BU113" s="258">
        <f t="shared" si="39"/>
        <v>0.43399943894810916</v>
      </c>
      <c r="BV113" s="185">
        <f t="shared" si="29"/>
        <v>0.26886237738393137</v>
      </c>
      <c r="BW113" s="295">
        <f t="shared" si="30"/>
        <v>-8.6584902748576553E-3</v>
      </c>
      <c r="BX113" s="184">
        <f t="shared" si="31"/>
        <v>0</v>
      </c>
      <c r="BY113" s="303">
        <f t="shared" si="32"/>
        <v>0</v>
      </c>
      <c r="BZ113" s="300">
        <f t="shared" si="33"/>
        <v>156.02875082492824</v>
      </c>
      <c r="CA113" s="300">
        <f t="shared" si="34"/>
        <v>159.08597409166666</v>
      </c>
      <c r="CB113" s="297">
        <f t="shared" si="35"/>
        <v>1.9593973870679626E-2</v>
      </c>
      <c r="CC113" s="301">
        <f t="shared" si="40"/>
        <v>3.1769898501429279</v>
      </c>
      <c r="CD113" s="294">
        <f t="shared" si="36"/>
        <v>1.7154749955625642E-2</v>
      </c>
      <c r="CE113" s="141">
        <f t="shared" si="41"/>
        <v>149.035</v>
      </c>
      <c r="CF113" s="141">
        <f t="shared" si="42"/>
        <v>151.03416666666669</v>
      </c>
      <c r="CG113" s="6">
        <f t="shared" si="37"/>
        <v>1.3414074993569836E-2</v>
      </c>
    </row>
    <row r="114" spans="1:85" ht="15.75">
      <c r="A114">
        <v>10010201</v>
      </c>
      <c r="B114" s="232">
        <v>97.28</v>
      </c>
      <c r="C114" s="253">
        <v>10010201</v>
      </c>
      <c r="D114" s="204" t="s">
        <v>82</v>
      </c>
      <c r="E114" s="231">
        <v>211.95375000000001</v>
      </c>
      <c r="F114" s="141">
        <v>211.95374999999999</v>
      </c>
      <c r="G114" s="141">
        <v>211.95375000000001</v>
      </c>
      <c r="H114" s="141">
        <v>211.95375000000001</v>
      </c>
      <c r="I114">
        <v>211.5</v>
      </c>
      <c r="J114">
        <v>211.5</v>
      </c>
      <c r="K114">
        <v>211.5</v>
      </c>
      <c r="L114">
        <v>211.5</v>
      </c>
      <c r="M114">
        <v>211.5</v>
      </c>
      <c r="N114" s="178">
        <v>212.71</v>
      </c>
      <c r="O114">
        <v>212.71</v>
      </c>
      <c r="P114" s="204">
        <v>212.71</v>
      </c>
      <c r="Q114" s="203">
        <v>212.71</v>
      </c>
      <c r="R114">
        <v>212.71</v>
      </c>
      <c r="S114">
        <v>212.71</v>
      </c>
      <c r="T114">
        <v>212.42</v>
      </c>
      <c r="U114">
        <v>212.71</v>
      </c>
      <c r="V114">
        <v>212.71</v>
      </c>
      <c r="W114" s="178">
        <v>204.07</v>
      </c>
      <c r="X114">
        <v>212.71</v>
      </c>
      <c r="Y114" s="178">
        <v>212.71</v>
      </c>
      <c r="Z114">
        <v>216.17</v>
      </c>
      <c r="AA114">
        <v>216.17</v>
      </c>
      <c r="AB114" s="204">
        <v>215.67</v>
      </c>
      <c r="AC114" s="203">
        <v>215.67</v>
      </c>
      <c r="AD114">
        <v>215.67</v>
      </c>
      <c r="AE114">
        <v>215.67</v>
      </c>
      <c r="AF114">
        <v>216.17</v>
      </c>
      <c r="AG114">
        <v>215.67</v>
      </c>
      <c r="AH114">
        <v>215.67</v>
      </c>
      <c r="AI114">
        <v>215.67</v>
      </c>
      <c r="AJ114">
        <v>215.67</v>
      </c>
      <c r="AK114">
        <v>215.67</v>
      </c>
      <c r="AL114">
        <v>220.92</v>
      </c>
      <c r="AM114">
        <v>220.92</v>
      </c>
      <c r="AN114" s="204">
        <v>220.92</v>
      </c>
      <c r="AO114">
        <v>220.57</v>
      </c>
      <c r="AP114">
        <v>220.57</v>
      </c>
      <c r="AQ114">
        <v>215.91</v>
      </c>
      <c r="AR114">
        <v>220.57</v>
      </c>
      <c r="AS114">
        <v>220.57</v>
      </c>
      <c r="AT114">
        <v>220.57</v>
      </c>
      <c r="AU114">
        <v>220.57</v>
      </c>
      <c r="AV114">
        <v>220.57</v>
      </c>
      <c r="AW114">
        <v>220.57</v>
      </c>
      <c r="AX114">
        <v>228.14</v>
      </c>
      <c r="AY114">
        <v>234.12</v>
      </c>
      <c r="AZ114">
        <v>234.12</v>
      </c>
      <c r="BA114">
        <v>234.12</v>
      </c>
      <c r="BB114">
        <v>234.12</v>
      </c>
      <c r="BC114" s="293">
        <v>234.12466049194299</v>
      </c>
      <c r="BD114" s="293">
        <v>228.35</v>
      </c>
      <c r="BE114" s="293">
        <v>234.1246605</v>
      </c>
      <c r="BF114" s="293">
        <v>234.1246605</v>
      </c>
      <c r="BG114" s="293">
        <v>234.1246605</v>
      </c>
      <c r="BH114" s="293">
        <v>234.1246605</v>
      </c>
      <c r="BI114" s="293">
        <v>216.91305639999999</v>
      </c>
      <c r="BJ114" s="293">
        <v>246.131587</v>
      </c>
      <c r="BK114" s="397">
        <v>246.13199230000001</v>
      </c>
      <c r="BL114" s="397">
        <v>246.131587</v>
      </c>
      <c r="BM114" s="397">
        <v>246.131587</v>
      </c>
      <c r="BN114" s="397">
        <v>246.131587</v>
      </c>
      <c r="BO114" s="397">
        <v>246.131587</v>
      </c>
      <c r="BP114" s="397">
        <v>240.0542974</v>
      </c>
      <c r="BQ114" s="397"/>
      <c r="BR114" s="226">
        <f t="shared" si="38"/>
        <v>211.95375000000001</v>
      </c>
      <c r="BS114" s="223">
        <f t="shared" si="43"/>
        <v>212.38333333333335</v>
      </c>
      <c r="BT114" s="193">
        <f t="shared" si="28"/>
        <v>2.0267786407806021E-3</v>
      </c>
      <c r="BU114" s="258">
        <f t="shared" si="39"/>
        <v>0.28483947743531812</v>
      </c>
      <c r="BV114" s="185">
        <f t="shared" si="29"/>
        <v>0.17645787575594735</v>
      </c>
      <c r="BW114" s="295">
        <f t="shared" si="30"/>
        <v>-2.4691221773172956E-2</v>
      </c>
      <c r="BX114" s="184">
        <f t="shared" si="31"/>
        <v>0</v>
      </c>
      <c r="BY114" s="303">
        <f t="shared" si="32"/>
        <v>0</v>
      </c>
      <c r="BZ114" s="300">
        <f t="shared" si="33"/>
        <v>227.49538837432851</v>
      </c>
      <c r="CA114" s="300">
        <f t="shared" si="34"/>
        <v>239.18799359166667</v>
      </c>
      <c r="CB114" s="297">
        <f t="shared" si="35"/>
        <v>5.1397108754128951E-2</v>
      </c>
      <c r="CC114" s="301">
        <f t="shared" si="40"/>
        <v>6.9768412694507882</v>
      </c>
      <c r="CD114" s="294">
        <f t="shared" si="36"/>
        <v>3.7672757264910227E-2</v>
      </c>
      <c r="CE114" s="141">
        <f t="shared" si="41"/>
        <v>211.76416666666671</v>
      </c>
      <c r="CF114" s="141">
        <f t="shared" si="42"/>
        <v>215.3016666666667</v>
      </c>
      <c r="CG114" s="6">
        <f t="shared" si="37"/>
        <v>1.6704903646745262E-2</v>
      </c>
    </row>
    <row r="115" spans="1:85" ht="15.75">
      <c r="A115">
        <v>10010301</v>
      </c>
      <c r="B115" s="232">
        <v>47.49</v>
      </c>
      <c r="C115" s="253">
        <v>10010301</v>
      </c>
      <c r="D115" s="204" t="s">
        <v>83</v>
      </c>
      <c r="E115" s="231">
        <v>111.19000000000004</v>
      </c>
      <c r="F115" s="141">
        <v>111.19000000000003</v>
      </c>
      <c r="G115" s="141">
        <v>111.19000000000003</v>
      </c>
      <c r="H115" s="141">
        <v>111.19000000000003</v>
      </c>
      <c r="I115">
        <v>111.19</v>
      </c>
      <c r="J115">
        <v>111.19</v>
      </c>
      <c r="K115">
        <v>111.19</v>
      </c>
      <c r="L115">
        <v>111.19</v>
      </c>
      <c r="M115">
        <v>111.19</v>
      </c>
      <c r="N115" s="175">
        <v>111.19</v>
      </c>
      <c r="O115">
        <v>111.19</v>
      </c>
      <c r="P115" s="204">
        <v>111.19</v>
      </c>
      <c r="Q115" s="203">
        <v>111.19</v>
      </c>
      <c r="R115">
        <v>111.19</v>
      </c>
      <c r="S115">
        <v>111.19</v>
      </c>
      <c r="T115">
        <v>111.19</v>
      </c>
      <c r="U115">
        <v>111.19</v>
      </c>
      <c r="V115">
        <v>111.19</v>
      </c>
      <c r="W115" s="175">
        <v>114.72</v>
      </c>
      <c r="X115">
        <v>111.19</v>
      </c>
      <c r="Y115" s="175">
        <v>111.19</v>
      </c>
      <c r="Z115">
        <v>111.28</v>
      </c>
      <c r="AA115">
        <v>111.28</v>
      </c>
      <c r="AB115" s="204">
        <v>111.28</v>
      </c>
      <c r="AC115" s="203">
        <v>111.28</v>
      </c>
      <c r="AD115">
        <v>111.28</v>
      </c>
      <c r="AE115">
        <v>111.28</v>
      </c>
      <c r="AF115">
        <v>111.28</v>
      </c>
      <c r="AG115">
        <v>111.28</v>
      </c>
      <c r="AH115">
        <v>111.28</v>
      </c>
      <c r="AI115">
        <v>111.28</v>
      </c>
      <c r="AJ115">
        <v>111.28</v>
      </c>
      <c r="AK115">
        <v>111.54</v>
      </c>
      <c r="AL115">
        <v>112.17</v>
      </c>
      <c r="AM115">
        <v>112.17</v>
      </c>
      <c r="AN115" s="204">
        <v>112.17</v>
      </c>
      <c r="AO115">
        <v>112.17</v>
      </c>
      <c r="AP115">
        <v>112.17</v>
      </c>
      <c r="AQ115">
        <v>114.73</v>
      </c>
      <c r="AR115">
        <v>112.17</v>
      </c>
      <c r="AS115">
        <v>112.17</v>
      </c>
      <c r="AT115">
        <v>112.17</v>
      </c>
      <c r="AU115">
        <v>112.17</v>
      </c>
      <c r="AV115">
        <v>112.17</v>
      </c>
      <c r="AW115">
        <v>112.17</v>
      </c>
      <c r="AX115">
        <v>115.03</v>
      </c>
      <c r="AY115">
        <v>117.04</v>
      </c>
      <c r="AZ115">
        <v>117.04</v>
      </c>
      <c r="BA115">
        <v>117.04</v>
      </c>
      <c r="BB115">
        <v>117.04</v>
      </c>
      <c r="BC115" s="293">
        <v>117.04337596893301</v>
      </c>
      <c r="BD115" s="293">
        <v>119.13</v>
      </c>
      <c r="BE115" s="293">
        <v>117.04337599999999</v>
      </c>
      <c r="BF115" s="293">
        <v>117.04337599999999</v>
      </c>
      <c r="BG115" s="293">
        <v>117.04337599999999</v>
      </c>
      <c r="BH115" s="293">
        <v>117.04337599999999</v>
      </c>
      <c r="BI115" s="293">
        <v>113.4399533</v>
      </c>
      <c r="BJ115" s="293">
        <v>115.68747759999999</v>
      </c>
      <c r="BK115" s="397">
        <v>115.68700080000001</v>
      </c>
      <c r="BL115" s="397">
        <v>115.68747759999999</v>
      </c>
      <c r="BM115" s="397">
        <v>115.68747759999999</v>
      </c>
      <c r="BN115" s="397">
        <v>115.68747759999999</v>
      </c>
      <c r="BO115" s="397">
        <v>115.68747759999999</v>
      </c>
      <c r="BP115" s="397">
        <v>117.13188890000001</v>
      </c>
      <c r="BQ115" s="397"/>
      <c r="BR115" s="226">
        <f t="shared" si="38"/>
        <v>111.19000000000004</v>
      </c>
      <c r="BS115" s="223">
        <f t="shared" si="43"/>
        <v>111.19000000000004</v>
      </c>
      <c r="BT115" s="193">
        <f t="shared" si="28"/>
        <v>0</v>
      </c>
      <c r="BU115" s="258">
        <f t="shared" si="39"/>
        <v>0</v>
      </c>
      <c r="BV115" s="185">
        <f t="shared" si="29"/>
        <v>0</v>
      </c>
      <c r="BW115" s="295">
        <f t="shared" si="30"/>
        <v>1.2485459359691475E-2</v>
      </c>
      <c r="BX115" s="184">
        <f t="shared" si="31"/>
        <v>0</v>
      </c>
      <c r="BY115" s="303">
        <f t="shared" si="32"/>
        <v>0</v>
      </c>
      <c r="BZ115" s="300">
        <f t="shared" si="33"/>
        <v>115.01778133074443</v>
      </c>
      <c r="CA115" s="300">
        <f t="shared" si="34"/>
        <v>116.07247791666664</v>
      </c>
      <c r="CB115" s="297">
        <f t="shared" si="35"/>
        <v>9.1698568144811254E-3</v>
      </c>
      <c r="CC115" s="301">
        <f t="shared" si="40"/>
        <v>0.30722298439854834</v>
      </c>
      <c r="CD115" s="294">
        <f t="shared" si="36"/>
        <v>1.6589078739867771E-3</v>
      </c>
      <c r="CE115" s="141">
        <f t="shared" si="41"/>
        <v>111.4841666666667</v>
      </c>
      <c r="CF115" s="141">
        <f t="shared" si="42"/>
        <v>111.26499999999999</v>
      </c>
      <c r="CG115" s="6">
        <f t="shared" si="37"/>
        <v>-1.9658994924545148E-3</v>
      </c>
    </row>
    <row r="116" spans="1:85" ht="15.75">
      <c r="A116">
        <v>11010101</v>
      </c>
      <c r="B116" s="232">
        <v>520.53</v>
      </c>
      <c r="C116" s="254">
        <v>11010101</v>
      </c>
      <c r="D116" s="204" t="s">
        <v>84</v>
      </c>
      <c r="E116" s="231">
        <v>159.5</v>
      </c>
      <c r="F116" s="141">
        <v>159.5</v>
      </c>
      <c r="G116" s="141">
        <v>159.5</v>
      </c>
      <c r="H116" s="141">
        <v>159.5</v>
      </c>
      <c r="I116">
        <v>158.24</v>
      </c>
      <c r="J116">
        <v>158.24</v>
      </c>
      <c r="K116">
        <v>158.19</v>
      </c>
      <c r="L116">
        <v>158.19</v>
      </c>
      <c r="M116">
        <v>160.33000000000001</v>
      </c>
      <c r="N116" s="178">
        <v>160.46</v>
      </c>
      <c r="O116">
        <v>161.13999999999999</v>
      </c>
      <c r="P116" s="204">
        <v>161.21</v>
      </c>
      <c r="Q116" s="203">
        <v>161.16999999999999</v>
      </c>
      <c r="R116">
        <v>161.22999999999999</v>
      </c>
      <c r="S116">
        <v>161.31</v>
      </c>
      <c r="T116">
        <v>161.58000000000001</v>
      </c>
      <c r="U116">
        <v>161.54</v>
      </c>
      <c r="V116">
        <v>161.66</v>
      </c>
      <c r="W116" s="178">
        <v>163</v>
      </c>
      <c r="X116">
        <v>160.21</v>
      </c>
      <c r="Y116" s="178">
        <v>160.11000000000001</v>
      </c>
      <c r="Z116">
        <v>161.47999999999999</v>
      </c>
      <c r="AA116">
        <v>161.47999999999999</v>
      </c>
      <c r="AB116" s="204">
        <v>161.74</v>
      </c>
      <c r="AC116" s="203">
        <v>162.96</v>
      </c>
      <c r="AD116">
        <v>162.81</v>
      </c>
      <c r="AE116">
        <v>162.44</v>
      </c>
      <c r="AF116">
        <v>161.43</v>
      </c>
      <c r="AG116">
        <v>161.4</v>
      </c>
      <c r="AH116">
        <v>161.33000000000001</v>
      </c>
      <c r="AI116">
        <v>161.13999999999999</v>
      </c>
      <c r="AJ116">
        <v>161.13999999999999</v>
      </c>
      <c r="AK116">
        <v>161.13999999999999</v>
      </c>
      <c r="AL116">
        <v>161.07</v>
      </c>
      <c r="AM116">
        <v>162.22999999999999</v>
      </c>
      <c r="AN116" s="204">
        <v>162.25</v>
      </c>
      <c r="AO116">
        <v>161.65</v>
      </c>
      <c r="AP116">
        <v>163.22</v>
      </c>
      <c r="AQ116">
        <v>167.51</v>
      </c>
      <c r="AR116">
        <v>161.87</v>
      </c>
      <c r="AS116">
        <v>161.99</v>
      </c>
      <c r="AT116">
        <v>162.47999999999999</v>
      </c>
      <c r="AU116">
        <v>162.47</v>
      </c>
      <c r="AV116">
        <v>163.05000000000001</v>
      </c>
      <c r="AW116">
        <v>162.97</v>
      </c>
      <c r="AX116">
        <v>163.27000000000001</v>
      </c>
      <c r="AY116">
        <v>163.4</v>
      </c>
      <c r="AZ116">
        <v>164.09</v>
      </c>
      <c r="BA116">
        <v>167.71</v>
      </c>
      <c r="BB116">
        <v>168.76</v>
      </c>
      <c r="BC116" s="293">
        <v>169.12130117416299</v>
      </c>
      <c r="BD116" s="293">
        <v>175.55</v>
      </c>
      <c r="BE116" s="293">
        <v>169.14534570000001</v>
      </c>
      <c r="BF116" s="293">
        <v>169.1007018</v>
      </c>
      <c r="BG116" s="293">
        <v>164.14875979999999</v>
      </c>
      <c r="BH116" s="293">
        <v>165.9163356</v>
      </c>
      <c r="BI116" s="293">
        <v>164.54828979999999</v>
      </c>
      <c r="BJ116" s="293">
        <v>165.89467529999999</v>
      </c>
      <c r="BK116" s="397">
        <v>167.56500009999999</v>
      </c>
      <c r="BL116" s="397">
        <v>168.63373519999999</v>
      </c>
      <c r="BM116" s="397">
        <v>169.02110579999999</v>
      </c>
      <c r="BN116" s="397">
        <v>167.13960169999999</v>
      </c>
      <c r="BO116" s="397">
        <v>166.40474800000001</v>
      </c>
      <c r="BP116" s="397">
        <v>171.85645099999999</v>
      </c>
      <c r="BQ116" s="397"/>
      <c r="BR116" s="226">
        <f t="shared" si="38"/>
        <v>159.5</v>
      </c>
      <c r="BS116" s="223">
        <f t="shared" si="43"/>
        <v>160.66749999999999</v>
      </c>
      <c r="BT116" s="193">
        <f t="shared" si="28"/>
        <v>7.3197492163008526E-3</v>
      </c>
      <c r="BU116" s="258">
        <f t="shared" si="39"/>
        <v>4.1422074800899242</v>
      </c>
      <c r="BV116" s="185">
        <f t="shared" si="29"/>
        <v>2.5660949088176985</v>
      </c>
      <c r="BW116" s="295">
        <f t="shared" si="30"/>
        <v>3.2761703410049137E-2</v>
      </c>
      <c r="BX116" s="184">
        <f t="shared" si="31"/>
        <v>-2.2864722957489079</v>
      </c>
      <c r="BY116" s="303">
        <f t="shared" si="32"/>
        <v>-3.7150361020308026E-2</v>
      </c>
      <c r="BZ116" s="300">
        <f t="shared" si="33"/>
        <v>165.40510843118025</v>
      </c>
      <c r="CA116" s="300">
        <f t="shared" si="34"/>
        <v>167.44789581666666</v>
      </c>
      <c r="CB116" s="297">
        <f t="shared" si="35"/>
        <v>1.2350207347654907E-2</v>
      </c>
      <c r="CC116" s="301">
        <f t="shared" si="40"/>
        <v>6.5221821830875149</v>
      </c>
      <c r="CD116" s="294">
        <f t="shared" si="36"/>
        <v>3.5217740626671906E-2</v>
      </c>
      <c r="CE116" s="141">
        <f t="shared" si="41"/>
        <v>161.06833333333333</v>
      </c>
      <c r="CF116" s="141">
        <f t="shared" si="42"/>
        <v>161.54416666666668</v>
      </c>
      <c r="CG116" s="6">
        <f t="shared" si="37"/>
        <v>2.95423267557271E-3</v>
      </c>
    </row>
    <row r="117" spans="1:85" ht="15.75">
      <c r="A117">
        <v>11020101</v>
      </c>
      <c r="B117" s="232">
        <v>178.92</v>
      </c>
      <c r="C117" s="254">
        <v>11020101</v>
      </c>
      <c r="D117" s="204" t="s">
        <v>85</v>
      </c>
      <c r="E117" s="231">
        <v>107.43499999999999</v>
      </c>
      <c r="F117" s="141">
        <v>107.43499999999999</v>
      </c>
      <c r="G117" s="141">
        <v>107.435</v>
      </c>
      <c r="H117" s="141">
        <v>107.435</v>
      </c>
      <c r="I117">
        <v>106.66</v>
      </c>
      <c r="J117">
        <v>106.66</v>
      </c>
      <c r="K117">
        <v>106.53</v>
      </c>
      <c r="L117">
        <v>106.53</v>
      </c>
      <c r="M117">
        <v>108.54</v>
      </c>
      <c r="N117" s="175">
        <v>108.49</v>
      </c>
      <c r="O117">
        <v>108.49</v>
      </c>
      <c r="P117" s="204">
        <v>107.58</v>
      </c>
      <c r="Q117" s="203">
        <v>106.73</v>
      </c>
      <c r="R117">
        <v>106.73</v>
      </c>
      <c r="S117">
        <v>106.73</v>
      </c>
      <c r="T117">
        <v>106.23</v>
      </c>
      <c r="U117">
        <v>106.06</v>
      </c>
      <c r="V117">
        <v>105.74</v>
      </c>
      <c r="W117" s="175">
        <v>100.5</v>
      </c>
      <c r="X117">
        <v>106.1</v>
      </c>
      <c r="Y117" s="175">
        <v>105.73</v>
      </c>
      <c r="Z117">
        <v>104.26</v>
      </c>
      <c r="AA117">
        <v>104</v>
      </c>
      <c r="AB117" s="204">
        <v>105.06</v>
      </c>
      <c r="AC117" s="203">
        <v>105.06</v>
      </c>
      <c r="AD117">
        <v>105.19</v>
      </c>
      <c r="AE117">
        <v>105.2</v>
      </c>
      <c r="AF117">
        <v>104.19</v>
      </c>
      <c r="AG117">
        <v>104.88</v>
      </c>
      <c r="AH117">
        <v>104.88</v>
      </c>
      <c r="AI117">
        <v>104.88</v>
      </c>
      <c r="AJ117">
        <v>105</v>
      </c>
      <c r="AK117">
        <v>105</v>
      </c>
      <c r="AL117">
        <v>105.42</v>
      </c>
      <c r="AM117">
        <v>105.38</v>
      </c>
      <c r="AN117" s="204">
        <v>105.42</v>
      </c>
      <c r="AO117">
        <v>108.09</v>
      </c>
      <c r="AP117">
        <v>107.07</v>
      </c>
      <c r="AQ117">
        <v>110.5</v>
      </c>
      <c r="AR117">
        <v>107.07</v>
      </c>
      <c r="AS117">
        <v>106.56</v>
      </c>
      <c r="AT117">
        <v>106.66</v>
      </c>
      <c r="AU117">
        <v>106.53</v>
      </c>
      <c r="AV117">
        <v>106.81</v>
      </c>
      <c r="AW117">
        <v>106.87</v>
      </c>
      <c r="AX117">
        <v>107.93</v>
      </c>
      <c r="AY117">
        <v>107.92</v>
      </c>
      <c r="AZ117">
        <v>107.79</v>
      </c>
      <c r="BA117">
        <v>112.85</v>
      </c>
      <c r="BB117">
        <v>112.88</v>
      </c>
      <c r="BC117" s="293">
        <v>112.74623870849599</v>
      </c>
      <c r="BD117" s="293">
        <v>119.88</v>
      </c>
      <c r="BE117" s="293">
        <v>112.5021696</v>
      </c>
      <c r="BF117" s="293">
        <v>112.7924919</v>
      </c>
      <c r="BG117" s="293">
        <v>111.4848971</v>
      </c>
      <c r="BH117" s="293">
        <v>111.48210760000001</v>
      </c>
      <c r="BI117" s="293">
        <v>111.2291455</v>
      </c>
      <c r="BJ117" s="293">
        <v>113.758719</v>
      </c>
      <c r="BK117" s="397">
        <v>113.8790011</v>
      </c>
      <c r="BL117" s="397">
        <v>112.9474759</v>
      </c>
      <c r="BM117" s="397">
        <v>112.6377463</v>
      </c>
      <c r="BN117" s="397">
        <v>113.6761546</v>
      </c>
      <c r="BO117" s="397">
        <v>115.84653849999999</v>
      </c>
      <c r="BP117" s="397">
        <v>126.0821581</v>
      </c>
      <c r="BQ117" s="397"/>
      <c r="BR117" s="226">
        <f t="shared" si="38"/>
        <v>107.43499999999999</v>
      </c>
      <c r="BS117" s="223">
        <f t="shared" si="43"/>
        <v>107.03166666666668</v>
      </c>
      <c r="BT117" s="193">
        <f t="shared" si="28"/>
        <v>-3.7542079707106879E-3</v>
      </c>
      <c r="BU117" s="258">
        <f t="shared" si="39"/>
        <v>-0.4918721121890382</v>
      </c>
      <c r="BV117" s="185">
        <f t="shared" si="29"/>
        <v>-0.30471446178024325</v>
      </c>
      <c r="BW117" s="295">
        <f t="shared" si="30"/>
        <v>8.8354988699122838E-2</v>
      </c>
      <c r="BX117" s="184">
        <f t="shared" si="31"/>
        <v>2.3212116549949138</v>
      </c>
      <c r="BY117" s="303">
        <f t="shared" si="32"/>
        <v>3.7714802470135686E-2</v>
      </c>
      <c r="BZ117" s="300">
        <f t="shared" si="33"/>
        <v>109.61885322570804</v>
      </c>
      <c r="CA117" s="300">
        <f t="shared" si="34"/>
        <v>114.02655043333333</v>
      </c>
      <c r="CB117" s="297">
        <f t="shared" si="35"/>
        <v>4.0209298655494274E-2</v>
      </c>
      <c r="CC117" s="301">
        <f t="shared" si="40"/>
        <v>4.8372065893691927</v>
      </c>
      <c r="CD117" s="294">
        <f t="shared" si="36"/>
        <v>2.6119400262043652E-2</v>
      </c>
      <c r="CE117" s="141">
        <f t="shared" si="41"/>
        <v>106.52916666666668</v>
      </c>
      <c r="CF117" s="141">
        <f t="shared" si="42"/>
        <v>104.95250000000003</v>
      </c>
      <c r="CG117" s="6">
        <f t="shared" si="37"/>
        <v>-1.4800328548519426E-2</v>
      </c>
    </row>
    <row r="118" spans="1:85" ht="15.75">
      <c r="A118">
        <v>12010101</v>
      </c>
      <c r="B118" s="232">
        <v>9.2899999999999991</v>
      </c>
      <c r="C118" s="255">
        <v>12010101</v>
      </c>
      <c r="D118" s="204" t="s">
        <v>86</v>
      </c>
      <c r="E118" s="231">
        <v>194.49624999999997</v>
      </c>
      <c r="F118" s="141">
        <v>194.49624999999997</v>
      </c>
      <c r="G118" s="141">
        <v>194.49625</v>
      </c>
      <c r="H118" s="141">
        <v>194.49625</v>
      </c>
      <c r="I118">
        <v>193.02</v>
      </c>
      <c r="J118">
        <v>193.02</v>
      </c>
      <c r="K118">
        <v>193.02</v>
      </c>
      <c r="L118">
        <v>193.02</v>
      </c>
      <c r="M118">
        <v>193.53</v>
      </c>
      <c r="N118" s="178">
        <v>196.81</v>
      </c>
      <c r="O118">
        <v>196.81</v>
      </c>
      <c r="P118" s="204">
        <v>196.74</v>
      </c>
      <c r="Q118" s="203">
        <v>196.04</v>
      </c>
      <c r="R118">
        <v>195.44</v>
      </c>
      <c r="S118">
        <v>195.44</v>
      </c>
      <c r="T118">
        <v>196.96</v>
      </c>
      <c r="U118">
        <v>197.66</v>
      </c>
      <c r="V118">
        <v>196.76</v>
      </c>
      <c r="W118" s="178">
        <v>182.33</v>
      </c>
      <c r="X118">
        <v>197.04</v>
      </c>
      <c r="Y118" s="178">
        <v>196.71</v>
      </c>
      <c r="Z118">
        <v>193.92</v>
      </c>
      <c r="AA118">
        <v>194.59</v>
      </c>
      <c r="AB118" s="204">
        <v>194.93</v>
      </c>
      <c r="AC118" s="203">
        <v>194.14</v>
      </c>
      <c r="AD118">
        <v>197.29</v>
      </c>
      <c r="AE118">
        <v>197.22</v>
      </c>
      <c r="AF118">
        <v>197.19</v>
      </c>
      <c r="AG118">
        <v>197.19</v>
      </c>
      <c r="AH118">
        <v>197.19</v>
      </c>
      <c r="AI118">
        <v>197.19</v>
      </c>
      <c r="AJ118">
        <v>197.19</v>
      </c>
      <c r="AK118">
        <v>197.33</v>
      </c>
      <c r="AL118">
        <v>197.15</v>
      </c>
      <c r="AM118">
        <v>197.46</v>
      </c>
      <c r="AN118" s="204">
        <v>197.3</v>
      </c>
      <c r="AO118">
        <v>192.27</v>
      </c>
      <c r="AP118">
        <v>194.59</v>
      </c>
      <c r="AQ118">
        <v>193.07</v>
      </c>
      <c r="AR118">
        <v>195.32</v>
      </c>
      <c r="AS118">
        <v>195.14</v>
      </c>
      <c r="AT118">
        <v>195.29</v>
      </c>
      <c r="AU118">
        <v>197.33</v>
      </c>
      <c r="AV118">
        <v>198.43</v>
      </c>
      <c r="AW118">
        <v>198.43</v>
      </c>
      <c r="AX118">
        <v>198.43</v>
      </c>
      <c r="AY118">
        <v>198.43</v>
      </c>
      <c r="AZ118">
        <v>198.43</v>
      </c>
      <c r="BA118">
        <v>198.03</v>
      </c>
      <c r="BB118">
        <v>199.03</v>
      </c>
      <c r="BC118" s="293">
        <v>199.56400394439601</v>
      </c>
      <c r="BD118" s="293">
        <v>195.74</v>
      </c>
      <c r="BE118" s="293">
        <v>197.63120409999999</v>
      </c>
      <c r="BF118" s="293">
        <v>197.77662749999999</v>
      </c>
      <c r="BG118" s="293">
        <v>199.82196089999999</v>
      </c>
      <c r="BH118" s="293">
        <v>204.57797049999999</v>
      </c>
      <c r="BI118" s="293">
        <v>193.82759329999999</v>
      </c>
      <c r="BJ118" s="293">
        <v>214.9085283</v>
      </c>
      <c r="BK118" s="397">
        <v>214.86101149999999</v>
      </c>
      <c r="BL118" s="397">
        <v>213.6788607</v>
      </c>
      <c r="BM118" s="397">
        <v>213.96231649999999</v>
      </c>
      <c r="BN118" s="397">
        <v>213.96846769999999</v>
      </c>
      <c r="BO118" s="397">
        <v>202.20448970000001</v>
      </c>
      <c r="BP118" s="397">
        <v>201.2251139</v>
      </c>
      <c r="BQ118" s="397"/>
      <c r="BR118" s="226">
        <f t="shared" si="38"/>
        <v>194.49625</v>
      </c>
      <c r="BS118" s="223">
        <f t="shared" si="43"/>
        <v>195.68583333333336</v>
      </c>
      <c r="BT118" s="193">
        <f t="shared" si="28"/>
        <v>6.1162276050739095E-3</v>
      </c>
      <c r="BU118" s="258">
        <f t="shared" si="39"/>
        <v>7.5325110892544053E-2</v>
      </c>
      <c r="BV118" s="185">
        <f t="shared" si="29"/>
        <v>4.6663858461114469E-2</v>
      </c>
      <c r="BW118" s="295">
        <f t="shared" si="30"/>
        <v>-4.8434918604085553E-3</v>
      </c>
      <c r="BX118" s="184">
        <f t="shared" si="31"/>
        <v>-0.65326473062826318</v>
      </c>
      <c r="BY118" s="303">
        <f t="shared" si="32"/>
        <v>-1.0614176532904463E-2</v>
      </c>
      <c r="BZ118" s="300">
        <f t="shared" si="33"/>
        <v>197.68950032869967</v>
      </c>
      <c r="CA118" s="300">
        <f t="shared" si="34"/>
        <v>205.70367871666667</v>
      </c>
      <c r="CB118" s="297">
        <f t="shared" si="35"/>
        <v>4.053922122642728E-2</v>
      </c>
      <c r="CC118" s="301">
        <f t="shared" si="40"/>
        <v>0.45666603638349723</v>
      </c>
      <c r="CD118" s="294">
        <f t="shared" si="36"/>
        <v>2.4658535396432247E-3</v>
      </c>
      <c r="CE118" s="141">
        <f t="shared" si="41"/>
        <v>194.79499999999999</v>
      </c>
      <c r="CF118" s="141">
        <f t="shared" si="42"/>
        <v>196.21666666666667</v>
      </c>
      <c r="CG118" s="6">
        <f t="shared" si="37"/>
        <v>7.2982708317290701E-3</v>
      </c>
    </row>
    <row r="119" spans="1:85" ht="15.75">
      <c r="A119">
        <v>12010301</v>
      </c>
      <c r="B119" s="232">
        <v>18.53</v>
      </c>
      <c r="C119" s="255">
        <v>12010301</v>
      </c>
      <c r="D119" s="204" t="s">
        <v>88</v>
      </c>
      <c r="E119" s="231">
        <v>146.65625</v>
      </c>
      <c r="F119" s="141">
        <v>146.65625</v>
      </c>
      <c r="G119" s="141">
        <v>146.65625</v>
      </c>
      <c r="H119" s="141">
        <v>146.65625</v>
      </c>
      <c r="I119">
        <v>146.46</v>
      </c>
      <c r="J119">
        <v>146.46</v>
      </c>
      <c r="K119">
        <v>146.34</v>
      </c>
      <c r="L119">
        <v>146.34</v>
      </c>
      <c r="M119">
        <v>146.74</v>
      </c>
      <c r="N119" s="175">
        <v>146.82</v>
      </c>
      <c r="O119">
        <v>146.82</v>
      </c>
      <c r="P119" s="204">
        <v>147.27000000000001</v>
      </c>
      <c r="Q119" s="203">
        <v>148.82</v>
      </c>
      <c r="R119">
        <v>148.79</v>
      </c>
      <c r="S119">
        <v>148.79</v>
      </c>
      <c r="T119">
        <v>149.13999999999999</v>
      </c>
      <c r="U119">
        <v>149.35</v>
      </c>
      <c r="V119">
        <v>150.65</v>
      </c>
      <c r="W119" s="175">
        <v>155.22</v>
      </c>
      <c r="X119">
        <v>150.78</v>
      </c>
      <c r="Y119" s="175">
        <v>151.02000000000001</v>
      </c>
      <c r="Z119">
        <v>150.96</v>
      </c>
      <c r="AA119">
        <v>151.13</v>
      </c>
      <c r="AB119" s="204">
        <v>151.81</v>
      </c>
      <c r="AC119" s="203">
        <v>151.88999999999999</v>
      </c>
      <c r="AD119">
        <v>151.81</v>
      </c>
      <c r="AE119">
        <v>151.81</v>
      </c>
      <c r="AF119">
        <v>152.81</v>
      </c>
      <c r="AG119">
        <v>152.91999999999999</v>
      </c>
      <c r="AH119">
        <v>153.22999999999999</v>
      </c>
      <c r="AI119">
        <v>153.82</v>
      </c>
      <c r="AJ119">
        <v>153.82</v>
      </c>
      <c r="AK119">
        <v>154.13</v>
      </c>
      <c r="AL119">
        <v>154.13</v>
      </c>
      <c r="AM119">
        <v>154.69</v>
      </c>
      <c r="AN119" s="204">
        <v>154.81</v>
      </c>
      <c r="AO119">
        <v>154.4</v>
      </c>
      <c r="AP119">
        <v>151.29</v>
      </c>
      <c r="AQ119">
        <v>151.38999999999999</v>
      </c>
      <c r="AR119">
        <v>151.65</v>
      </c>
      <c r="AS119">
        <v>152.1</v>
      </c>
      <c r="AT119">
        <v>152.05000000000001</v>
      </c>
      <c r="AU119">
        <v>152.88999999999999</v>
      </c>
      <c r="AV119">
        <v>153.35</v>
      </c>
      <c r="AW119">
        <v>153.88</v>
      </c>
      <c r="AX119">
        <v>154.72999999999999</v>
      </c>
      <c r="AY119">
        <v>154.04</v>
      </c>
      <c r="AZ119">
        <v>155.4</v>
      </c>
      <c r="BA119">
        <v>157.94</v>
      </c>
      <c r="BB119">
        <v>157.41999999999999</v>
      </c>
      <c r="BC119" s="293">
        <v>157.136929035186</v>
      </c>
      <c r="BD119" s="293">
        <v>158.56</v>
      </c>
      <c r="BE119" s="293">
        <v>158.4423304</v>
      </c>
      <c r="BF119" s="293">
        <v>158.82844919999999</v>
      </c>
      <c r="BG119" s="293">
        <v>157.8827024</v>
      </c>
      <c r="BH119" s="293">
        <v>157.36199619999999</v>
      </c>
      <c r="BI119" s="293">
        <v>156.4147711</v>
      </c>
      <c r="BJ119" s="293">
        <v>156.2990427</v>
      </c>
      <c r="BK119" s="397">
        <v>155.7590008</v>
      </c>
      <c r="BL119" s="397">
        <v>153.2641649</v>
      </c>
      <c r="BM119" s="397">
        <v>155.2622676</v>
      </c>
      <c r="BN119" s="397">
        <v>157.20390080000001</v>
      </c>
      <c r="BO119" s="397">
        <v>162.58434059999999</v>
      </c>
      <c r="BP119" s="397">
        <v>162.3610377</v>
      </c>
      <c r="BQ119" s="397"/>
      <c r="BR119" s="226">
        <f t="shared" si="38"/>
        <v>146.65624999999997</v>
      </c>
      <c r="BS119" s="223">
        <f t="shared" si="43"/>
        <v>147.98916666666665</v>
      </c>
      <c r="BT119" s="193">
        <f t="shared" si="28"/>
        <v>9.0887136870516638E-3</v>
      </c>
      <c r="BU119" s="258">
        <f t="shared" si="39"/>
        <v>0.16834786481818151</v>
      </c>
      <c r="BV119" s="185">
        <f t="shared" si="29"/>
        <v>0.10429139556546005</v>
      </c>
      <c r="BW119" s="295">
        <f t="shared" si="30"/>
        <v>-1.373458840967845E-3</v>
      </c>
      <c r="BX119" s="184">
        <f t="shared" si="31"/>
        <v>0.59595365789999832</v>
      </c>
      <c r="BY119" s="303">
        <f t="shared" si="32"/>
        <v>9.6829922599636891E-3</v>
      </c>
      <c r="BZ119" s="300">
        <f t="shared" si="33"/>
        <v>154.95807741959885</v>
      </c>
      <c r="CA119" s="300">
        <f t="shared" si="34"/>
        <v>157.63866703333332</v>
      </c>
      <c r="CB119" s="297">
        <f t="shared" si="35"/>
        <v>1.7298805318008093E-2</v>
      </c>
      <c r="CC119" s="301">
        <f t="shared" si="40"/>
        <v>0.30467003587165858</v>
      </c>
      <c r="CD119" s="294">
        <f t="shared" si="36"/>
        <v>1.6451227516873128E-3</v>
      </c>
      <c r="CE119" s="141">
        <f t="shared" si="41"/>
        <v>148.72916666666666</v>
      </c>
      <c r="CF119" s="141">
        <f t="shared" si="42"/>
        <v>151.99916666666667</v>
      </c>
      <c r="CG119" s="6">
        <f t="shared" si="37"/>
        <v>2.1986272587197098E-2</v>
      </c>
    </row>
    <row r="120" spans="1:85" ht="15.75">
      <c r="A120">
        <v>12020101</v>
      </c>
      <c r="B120" s="232">
        <v>7.97</v>
      </c>
      <c r="C120" s="255">
        <v>12020101</v>
      </c>
      <c r="D120" s="204" t="s">
        <v>89</v>
      </c>
      <c r="E120" s="231">
        <v>138.84875</v>
      </c>
      <c r="F120" s="141">
        <v>138.84875</v>
      </c>
      <c r="G120" s="141">
        <v>138.84875</v>
      </c>
      <c r="H120" s="141">
        <v>138.84875</v>
      </c>
      <c r="I120">
        <v>137.62</v>
      </c>
      <c r="J120">
        <v>137.62</v>
      </c>
      <c r="K120">
        <v>137.63999999999999</v>
      </c>
      <c r="L120">
        <v>137.63999999999999</v>
      </c>
      <c r="M120">
        <v>140.24</v>
      </c>
      <c r="N120" s="178">
        <v>140.01</v>
      </c>
      <c r="O120">
        <v>140.01</v>
      </c>
      <c r="P120" s="204">
        <v>140.01</v>
      </c>
      <c r="Q120" s="203">
        <v>140.56</v>
      </c>
      <c r="R120">
        <v>140.56</v>
      </c>
      <c r="S120">
        <v>140.56</v>
      </c>
      <c r="T120">
        <v>140.59</v>
      </c>
      <c r="U120">
        <v>138.97</v>
      </c>
      <c r="V120">
        <v>137.79</v>
      </c>
      <c r="W120" s="178">
        <v>124.01</v>
      </c>
      <c r="X120">
        <v>136.80000000000001</v>
      </c>
      <c r="Y120" s="178">
        <v>136.1</v>
      </c>
      <c r="Z120">
        <v>136.93</v>
      </c>
      <c r="AA120">
        <v>137.61000000000001</v>
      </c>
      <c r="AB120" s="204">
        <v>139.91999999999999</v>
      </c>
      <c r="AC120" s="203">
        <v>131.91</v>
      </c>
      <c r="AD120">
        <v>138.69</v>
      </c>
      <c r="AE120">
        <v>140.35</v>
      </c>
      <c r="AF120">
        <v>140.66999999999999</v>
      </c>
      <c r="AG120">
        <v>140.61000000000001</v>
      </c>
      <c r="AH120">
        <v>140.68</v>
      </c>
      <c r="AI120">
        <v>140.68</v>
      </c>
      <c r="AJ120">
        <v>140.72</v>
      </c>
      <c r="AK120">
        <v>140.75</v>
      </c>
      <c r="AL120">
        <v>139.94999999999999</v>
      </c>
      <c r="AM120">
        <v>139.72</v>
      </c>
      <c r="AN120" s="204">
        <v>139.63999999999999</v>
      </c>
      <c r="AO120">
        <v>138.57</v>
      </c>
      <c r="AP120">
        <v>140.32</v>
      </c>
      <c r="AQ120">
        <v>138.32</v>
      </c>
      <c r="AR120">
        <v>135.35</v>
      </c>
      <c r="AS120">
        <v>135.35</v>
      </c>
      <c r="AT120">
        <v>135.22</v>
      </c>
      <c r="AU120">
        <v>135.06</v>
      </c>
      <c r="AV120">
        <v>135.96</v>
      </c>
      <c r="AW120">
        <v>135.91999999999999</v>
      </c>
      <c r="AX120">
        <v>135.53</v>
      </c>
      <c r="AY120">
        <v>135.76</v>
      </c>
      <c r="AZ120">
        <v>136.43</v>
      </c>
      <c r="BA120">
        <v>134.41</v>
      </c>
      <c r="BB120">
        <v>133.74</v>
      </c>
      <c r="BC120" s="293">
        <v>133.70337486266999</v>
      </c>
      <c r="BD120" s="293">
        <v>131.80000000000001</v>
      </c>
      <c r="BE120" s="293">
        <v>132.81087880000001</v>
      </c>
      <c r="BF120" s="293">
        <v>132.36255650000001</v>
      </c>
      <c r="BG120" s="293">
        <v>134.18660159999999</v>
      </c>
      <c r="BH120" s="293">
        <v>133.4769249</v>
      </c>
      <c r="BI120" s="293">
        <v>135.74042320000001</v>
      </c>
      <c r="BJ120" s="293">
        <v>134.122467</v>
      </c>
      <c r="BK120" s="397">
        <v>134.49000119999999</v>
      </c>
      <c r="BL120" s="397">
        <v>133.22817090000001</v>
      </c>
      <c r="BM120" s="397">
        <v>131.47611620000001</v>
      </c>
      <c r="BN120" s="397">
        <v>131.79998399999999</v>
      </c>
      <c r="BO120" s="397">
        <v>130.17084600000001</v>
      </c>
      <c r="BP120" s="397">
        <v>126.43963100000001</v>
      </c>
      <c r="BQ120" s="397"/>
      <c r="BR120" s="226">
        <f t="shared" si="38"/>
        <v>138.84875</v>
      </c>
      <c r="BS120" s="223">
        <f t="shared" si="43"/>
        <v>139.54833333333332</v>
      </c>
      <c r="BT120" s="193">
        <f t="shared" si="28"/>
        <v>5.0384561138168138E-3</v>
      </c>
      <c r="BU120" s="258">
        <f t="shared" si="39"/>
        <v>3.8003795342258534E-2</v>
      </c>
      <c r="BV120" s="185">
        <f t="shared" si="29"/>
        <v>2.3543327129862235E-2</v>
      </c>
      <c r="BW120" s="295">
        <f t="shared" si="30"/>
        <v>-2.8663983638855695E-2</v>
      </c>
      <c r="BX120" s="184">
        <f t="shared" si="31"/>
        <v>-7.7613181998851616E-2</v>
      </c>
      <c r="BY120" s="303">
        <f t="shared" si="32"/>
        <v>-1.2610508058868907E-3</v>
      </c>
      <c r="BZ120" s="300">
        <f t="shared" si="33"/>
        <v>134.90694790522249</v>
      </c>
      <c r="CA120" s="300">
        <f t="shared" si="34"/>
        <v>132.52538344166666</v>
      </c>
      <c r="CB120" s="297">
        <f t="shared" si="35"/>
        <v>-1.7653386282439509E-2</v>
      </c>
      <c r="CC120" s="301">
        <f t="shared" si="40"/>
        <v>-0.11642457376084128</v>
      </c>
      <c r="CD120" s="294">
        <f t="shared" si="36"/>
        <v>-6.2865622673225526E-4</v>
      </c>
      <c r="CE120" s="141">
        <f t="shared" si="41"/>
        <v>138.41249999999999</v>
      </c>
      <c r="CF120" s="141">
        <f t="shared" si="42"/>
        <v>138.41250000000002</v>
      </c>
      <c r="CG120" s="6">
        <f t="shared" si="37"/>
        <v>0</v>
      </c>
    </row>
    <row r="121" spans="1:85" ht="15.75">
      <c r="A121">
        <v>12020201</v>
      </c>
      <c r="B121" s="232">
        <v>13.26</v>
      </c>
      <c r="C121" s="255">
        <v>12020201</v>
      </c>
      <c r="D121" s="204" t="s">
        <v>91</v>
      </c>
      <c r="E121" s="231">
        <v>115.77500000000003</v>
      </c>
      <c r="F121" s="141">
        <v>115.77500000000001</v>
      </c>
      <c r="G121" s="141">
        <v>115.77499999999999</v>
      </c>
      <c r="H121" s="141">
        <v>115.77499999999999</v>
      </c>
      <c r="I121">
        <v>114.95</v>
      </c>
      <c r="J121">
        <v>114.95</v>
      </c>
      <c r="K121">
        <v>114.88</v>
      </c>
      <c r="L121">
        <v>114.88</v>
      </c>
      <c r="M121">
        <v>116.59</v>
      </c>
      <c r="N121" s="175">
        <v>116.65</v>
      </c>
      <c r="O121">
        <v>116.65</v>
      </c>
      <c r="P121" s="204">
        <v>116.65</v>
      </c>
      <c r="Q121" s="203">
        <v>116.15</v>
      </c>
      <c r="R121">
        <v>116.15</v>
      </c>
      <c r="S121">
        <v>116.15</v>
      </c>
      <c r="T121">
        <v>116.63</v>
      </c>
      <c r="U121">
        <v>119.26</v>
      </c>
      <c r="V121">
        <v>119.66</v>
      </c>
      <c r="W121" s="175">
        <v>112.27</v>
      </c>
      <c r="X121">
        <v>120.38</v>
      </c>
      <c r="Y121" s="175">
        <v>120.1</v>
      </c>
      <c r="Z121">
        <v>120.56</v>
      </c>
      <c r="AA121">
        <v>120.73</v>
      </c>
      <c r="AB121" s="204">
        <v>120.59</v>
      </c>
      <c r="AC121" s="203">
        <v>120.22</v>
      </c>
      <c r="AD121">
        <v>120.18</v>
      </c>
      <c r="AE121">
        <v>120.16</v>
      </c>
      <c r="AF121">
        <v>120.03</v>
      </c>
      <c r="AG121">
        <v>120.32</v>
      </c>
      <c r="AH121">
        <v>120.32</v>
      </c>
      <c r="AI121">
        <v>120.26</v>
      </c>
      <c r="AJ121">
        <v>120.44</v>
      </c>
      <c r="AK121">
        <v>120.56</v>
      </c>
      <c r="AL121">
        <v>120.85</v>
      </c>
      <c r="AM121">
        <v>120.67</v>
      </c>
      <c r="AN121" s="204">
        <v>121.04</v>
      </c>
      <c r="AO121">
        <v>122.06</v>
      </c>
      <c r="AP121">
        <v>125.36</v>
      </c>
      <c r="AQ121">
        <v>126.74</v>
      </c>
      <c r="AR121">
        <v>127.49</v>
      </c>
      <c r="AS121">
        <v>127.5</v>
      </c>
      <c r="AT121">
        <v>127.46</v>
      </c>
      <c r="AU121">
        <v>126.83</v>
      </c>
      <c r="AV121">
        <v>127.04</v>
      </c>
      <c r="AW121">
        <v>126.93</v>
      </c>
      <c r="AX121">
        <v>127.05</v>
      </c>
      <c r="AY121">
        <v>128.16</v>
      </c>
      <c r="AZ121">
        <v>128.15</v>
      </c>
      <c r="BA121">
        <v>130.19999999999999</v>
      </c>
      <c r="BB121">
        <v>129.83000000000001</v>
      </c>
      <c r="BC121" s="293">
        <v>129.94968891143799</v>
      </c>
      <c r="BD121" s="293">
        <v>128.1</v>
      </c>
      <c r="BE121" s="293">
        <v>128.9631128</v>
      </c>
      <c r="BF121" s="293">
        <v>128.30834390000001</v>
      </c>
      <c r="BG121" s="293">
        <v>126.5887499</v>
      </c>
      <c r="BH121" s="293">
        <v>125.22538900000001</v>
      </c>
      <c r="BI121" s="293">
        <v>130.2733302</v>
      </c>
      <c r="BJ121" s="293">
        <v>129.47365049999999</v>
      </c>
      <c r="BK121" s="397">
        <v>129.00999780000001</v>
      </c>
      <c r="BL121" s="397">
        <v>137.039423</v>
      </c>
      <c r="BM121" s="397">
        <v>134.4965219</v>
      </c>
      <c r="BN121" s="397">
        <v>136.19608880000001</v>
      </c>
      <c r="BO121" s="397">
        <v>135.82954409999999</v>
      </c>
      <c r="BP121" s="397">
        <v>134.7141743</v>
      </c>
      <c r="BQ121" s="397"/>
      <c r="BR121" s="226">
        <f t="shared" si="38"/>
        <v>115.77500000000003</v>
      </c>
      <c r="BS121" s="223">
        <f t="shared" si="43"/>
        <v>116.69166666666668</v>
      </c>
      <c r="BT121" s="193">
        <f t="shared" si="28"/>
        <v>7.9176563737131112E-3</v>
      </c>
      <c r="BU121" s="258">
        <f t="shared" si="39"/>
        <v>8.2848406190004859E-2</v>
      </c>
      <c r="BV121" s="185">
        <f t="shared" si="29"/>
        <v>5.1324535130050232E-2</v>
      </c>
      <c r="BW121" s="295">
        <f t="shared" si="30"/>
        <v>-8.2115404817882931E-3</v>
      </c>
      <c r="BX121" s="184">
        <f t="shared" si="31"/>
        <v>-2.9052918259618993E-2</v>
      </c>
      <c r="BY121" s="303">
        <f t="shared" si="32"/>
        <v>-4.7204875565081956E-4</v>
      </c>
      <c r="BZ121" s="300">
        <f t="shared" si="33"/>
        <v>128.09997407595316</v>
      </c>
      <c r="CA121" s="300">
        <f t="shared" si="34"/>
        <v>131.34319385000001</v>
      </c>
      <c r="CB121" s="297">
        <f t="shared" si="35"/>
        <v>2.5317880018647543E-2</v>
      </c>
      <c r="CC121" s="301">
        <f t="shared" si="40"/>
        <v>0.26378123496108097</v>
      </c>
      <c r="CD121" s="294">
        <f t="shared" si="36"/>
        <v>1.4243360357414749E-3</v>
      </c>
      <c r="CE121" s="141">
        <f t="shared" si="41"/>
        <v>116.47416666666668</v>
      </c>
      <c r="CF121" s="141">
        <f t="shared" si="42"/>
        <v>120.32083333333333</v>
      </c>
      <c r="CG121" s="6">
        <f t="shared" si="37"/>
        <v>3.3025921341642173E-2</v>
      </c>
    </row>
    <row r="122" spans="1:85" ht="15.75">
      <c r="A122">
        <v>12030101</v>
      </c>
      <c r="B122" s="232">
        <v>5.33</v>
      </c>
      <c r="C122" s="255">
        <v>12030101</v>
      </c>
      <c r="D122" s="204" t="s">
        <v>253</v>
      </c>
      <c r="E122" s="231">
        <v>125.11999999999998</v>
      </c>
      <c r="F122" s="141">
        <v>125.11999999999998</v>
      </c>
      <c r="G122" s="141">
        <v>125.11999999999999</v>
      </c>
      <c r="H122" s="141">
        <v>125.12</v>
      </c>
      <c r="I122">
        <v>125.12</v>
      </c>
      <c r="J122">
        <v>125.12</v>
      </c>
      <c r="K122">
        <v>125.12</v>
      </c>
      <c r="L122">
        <v>125.12</v>
      </c>
      <c r="M122">
        <v>125.12</v>
      </c>
      <c r="N122" s="178">
        <v>125.12</v>
      </c>
      <c r="O122">
        <v>125.12</v>
      </c>
      <c r="P122" s="204">
        <v>125.12</v>
      </c>
      <c r="Q122" s="203">
        <v>125.12</v>
      </c>
      <c r="R122">
        <v>125.12</v>
      </c>
      <c r="S122">
        <v>125.12</v>
      </c>
      <c r="T122">
        <v>125.12</v>
      </c>
      <c r="U122">
        <v>125.12</v>
      </c>
      <c r="V122">
        <v>125.12</v>
      </c>
      <c r="W122" s="178">
        <v>130.88</v>
      </c>
      <c r="X122">
        <v>125.12</v>
      </c>
      <c r="Y122" s="178">
        <v>125.12</v>
      </c>
      <c r="Z122">
        <v>125.12</v>
      </c>
      <c r="AA122">
        <v>125.12</v>
      </c>
      <c r="AB122" s="204">
        <v>125.12</v>
      </c>
      <c r="AC122" s="203">
        <v>125.12</v>
      </c>
      <c r="AD122">
        <v>125.12</v>
      </c>
      <c r="AE122">
        <v>125.12</v>
      </c>
      <c r="AF122">
        <v>125.12</v>
      </c>
      <c r="AG122">
        <v>125.12</v>
      </c>
      <c r="AH122">
        <v>125.12</v>
      </c>
      <c r="AI122">
        <v>125.12</v>
      </c>
      <c r="AJ122">
        <v>125.12</v>
      </c>
      <c r="AK122">
        <v>125.12</v>
      </c>
      <c r="AL122">
        <v>125.12</v>
      </c>
      <c r="AM122">
        <v>125.12</v>
      </c>
      <c r="AN122" s="204">
        <v>125.12</v>
      </c>
      <c r="AO122">
        <v>125.12</v>
      </c>
      <c r="AP122">
        <v>125.12</v>
      </c>
      <c r="AQ122">
        <v>123.48</v>
      </c>
      <c r="AR122">
        <v>125.12</v>
      </c>
      <c r="AS122">
        <v>125.12</v>
      </c>
      <c r="AT122">
        <v>125.12</v>
      </c>
      <c r="AU122">
        <v>125.12</v>
      </c>
      <c r="AV122">
        <v>131.44</v>
      </c>
      <c r="AW122">
        <v>131.44</v>
      </c>
      <c r="AX122">
        <v>131.44</v>
      </c>
      <c r="AY122">
        <v>131.44</v>
      </c>
      <c r="AZ122">
        <v>129.33000000000001</v>
      </c>
      <c r="BA122">
        <v>129.33000000000001</v>
      </c>
      <c r="BB122">
        <v>129.33000000000001</v>
      </c>
      <c r="BC122" s="293">
        <v>129.333329200744</v>
      </c>
      <c r="BD122" s="293">
        <v>127.35</v>
      </c>
      <c r="BE122" s="293">
        <v>129.33332920000001</v>
      </c>
      <c r="BF122" s="293">
        <v>129.33332920000001</v>
      </c>
      <c r="BG122" s="293">
        <v>129.33332920000001</v>
      </c>
      <c r="BH122" s="293">
        <v>129.33332920000001</v>
      </c>
      <c r="BI122" s="293">
        <v>125.8614063</v>
      </c>
      <c r="BJ122" s="293">
        <v>129.33332920000001</v>
      </c>
      <c r="BK122" s="397">
        <v>131.43899440000001</v>
      </c>
      <c r="BL122" s="397">
        <v>129.33332920000001</v>
      </c>
      <c r="BM122" s="397">
        <v>129.33332920000001</v>
      </c>
      <c r="BN122" s="397">
        <v>129.33332920000001</v>
      </c>
      <c r="BO122" s="397">
        <v>129.33332920000001</v>
      </c>
      <c r="BP122" s="397">
        <v>131.20875359999999</v>
      </c>
      <c r="BQ122" s="397"/>
      <c r="BR122" s="226">
        <f t="shared" si="38"/>
        <v>125.11999999999996</v>
      </c>
      <c r="BS122" s="223">
        <f t="shared" si="43"/>
        <v>125.11999999999996</v>
      </c>
      <c r="BT122" s="193">
        <f t="shared" si="28"/>
        <v>0</v>
      </c>
      <c r="BU122" s="258">
        <f t="shared" si="39"/>
        <v>0</v>
      </c>
      <c r="BV122" s="185">
        <f t="shared" si="29"/>
        <v>0</v>
      </c>
      <c r="BW122" s="295">
        <f t="shared" si="30"/>
        <v>1.4500704587135704E-2</v>
      </c>
      <c r="BX122" s="184">
        <f t="shared" si="31"/>
        <v>0</v>
      </c>
      <c r="BY122" s="303">
        <f t="shared" si="32"/>
        <v>0</v>
      </c>
      <c r="BZ122" s="300">
        <f t="shared" si="33"/>
        <v>128.81611076672866</v>
      </c>
      <c r="CA122" s="300">
        <f t="shared" si="34"/>
        <v>129.37575975833332</v>
      </c>
      <c r="CB122" s="297">
        <f t="shared" si="35"/>
        <v>4.3445574336435921E-3</v>
      </c>
      <c r="CC122" s="301">
        <f t="shared" si="40"/>
        <v>1.8296454013811341E-2</v>
      </c>
      <c r="CD122" s="294">
        <f t="shared" si="36"/>
        <v>9.879512006228667E-5</v>
      </c>
      <c r="CE122" s="141">
        <f t="shared" si="41"/>
        <v>125.59999999999998</v>
      </c>
      <c r="CF122" s="141">
        <f t="shared" si="42"/>
        <v>125.11999999999996</v>
      </c>
      <c r="CG122" s="6">
        <f t="shared" si="37"/>
        <v>-3.8216560509555242E-3</v>
      </c>
    </row>
    <row r="123" spans="1:85" ht="15.75">
      <c r="A123">
        <v>12030201</v>
      </c>
      <c r="B123" s="232">
        <v>2.2799999999999998</v>
      </c>
      <c r="C123" s="255">
        <v>12030201</v>
      </c>
      <c r="D123" s="204" t="s">
        <v>94</v>
      </c>
      <c r="E123" s="231">
        <v>86.73</v>
      </c>
      <c r="F123" s="141">
        <v>86.73</v>
      </c>
      <c r="G123" s="141">
        <v>86.73</v>
      </c>
      <c r="H123" s="141">
        <v>86.73</v>
      </c>
      <c r="I123">
        <v>86.73</v>
      </c>
      <c r="J123">
        <v>86.73</v>
      </c>
      <c r="K123">
        <v>86.73</v>
      </c>
      <c r="L123">
        <v>86.73</v>
      </c>
      <c r="M123">
        <v>86.73</v>
      </c>
      <c r="N123" s="175">
        <v>86.73</v>
      </c>
      <c r="O123">
        <v>86.73</v>
      </c>
      <c r="P123" s="204">
        <v>86.73</v>
      </c>
      <c r="Q123" s="203">
        <v>86.73</v>
      </c>
      <c r="R123">
        <v>86.73</v>
      </c>
      <c r="S123">
        <v>86.73</v>
      </c>
      <c r="T123">
        <v>86.73</v>
      </c>
      <c r="U123">
        <v>90.74</v>
      </c>
      <c r="V123">
        <v>90.74</v>
      </c>
      <c r="W123" s="175">
        <v>90.27</v>
      </c>
      <c r="X123">
        <v>90.74</v>
      </c>
      <c r="Y123" s="175">
        <v>90.74</v>
      </c>
      <c r="Z123">
        <v>90.74</v>
      </c>
      <c r="AA123">
        <v>90.74</v>
      </c>
      <c r="AB123" s="204">
        <v>90.74</v>
      </c>
      <c r="AC123" s="203">
        <v>90.74</v>
      </c>
      <c r="AD123">
        <v>90.74</v>
      </c>
      <c r="AE123">
        <v>90.74</v>
      </c>
      <c r="AF123">
        <v>90.74</v>
      </c>
      <c r="AG123">
        <v>90.74</v>
      </c>
      <c r="AH123">
        <v>90.74</v>
      </c>
      <c r="AI123">
        <v>90.74</v>
      </c>
      <c r="AJ123">
        <v>90.74</v>
      </c>
      <c r="AK123">
        <v>90.74</v>
      </c>
      <c r="AL123">
        <v>90.74</v>
      </c>
      <c r="AM123">
        <v>90.74</v>
      </c>
      <c r="AN123" s="204">
        <v>90.74</v>
      </c>
      <c r="AO123">
        <v>90.74</v>
      </c>
      <c r="AP123">
        <v>90.74</v>
      </c>
      <c r="AQ123">
        <v>90.74</v>
      </c>
      <c r="AR123">
        <v>90.74</v>
      </c>
      <c r="AS123">
        <v>90.74</v>
      </c>
      <c r="AT123">
        <v>90.74</v>
      </c>
      <c r="AU123">
        <v>90.74</v>
      </c>
      <c r="AV123">
        <v>90.74</v>
      </c>
      <c r="AW123">
        <v>90.74</v>
      </c>
      <c r="AX123">
        <v>90.74</v>
      </c>
      <c r="AY123">
        <v>90.74</v>
      </c>
      <c r="AZ123">
        <v>90.74</v>
      </c>
      <c r="BA123">
        <v>90.74</v>
      </c>
      <c r="BB123">
        <v>90.74</v>
      </c>
      <c r="BC123" s="293">
        <v>907.41169452667202</v>
      </c>
      <c r="BD123" s="293">
        <v>90.74</v>
      </c>
      <c r="BE123" s="293">
        <v>90.741169450000001</v>
      </c>
      <c r="BF123" s="293">
        <v>90.741169450000001</v>
      </c>
      <c r="BG123" s="293">
        <v>90.741169450000001</v>
      </c>
      <c r="BH123" s="293">
        <v>90.741169450000001</v>
      </c>
      <c r="BI123" s="293">
        <v>90.072965620000005</v>
      </c>
      <c r="BJ123" s="293">
        <v>89.026880259999999</v>
      </c>
      <c r="BK123" s="397">
        <v>89.026898149999994</v>
      </c>
      <c r="BL123" s="397">
        <v>89.026880259999999</v>
      </c>
      <c r="BM123" s="397">
        <v>89.026880259999999</v>
      </c>
      <c r="BN123" s="397">
        <v>89.026880259999999</v>
      </c>
      <c r="BO123" s="397">
        <v>89.026880259999999</v>
      </c>
      <c r="BP123" s="397">
        <v>88.169741630000004</v>
      </c>
      <c r="BQ123" s="397"/>
      <c r="BR123" s="226">
        <f t="shared" si="38"/>
        <v>86.73</v>
      </c>
      <c r="BS123" s="223">
        <f t="shared" si="43"/>
        <v>87.398333333333326</v>
      </c>
      <c r="BT123" s="193">
        <f t="shared" si="28"/>
        <v>7.7059072216456581E-3</v>
      </c>
      <c r="BU123" s="258">
        <f t="shared" si="39"/>
        <v>1.0386211546880344E-2</v>
      </c>
      <c r="BV123" s="185">
        <f t="shared" si="29"/>
        <v>6.4342514710959507E-3</v>
      </c>
      <c r="BW123" s="295">
        <f t="shared" si="30"/>
        <v>-9.6278632644067885E-3</v>
      </c>
      <c r="BX123" s="184">
        <f t="shared" si="31"/>
        <v>0</v>
      </c>
      <c r="BY123" s="303">
        <f t="shared" si="32"/>
        <v>0</v>
      </c>
      <c r="BZ123" s="300">
        <f t="shared" si="33"/>
        <v>158.79597454388934</v>
      </c>
      <c r="CA123" s="300">
        <f t="shared" si="34"/>
        <v>89.614057041666669</v>
      </c>
      <c r="CB123" s="297">
        <f t="shared" si="35"/>
        <v>-0.43566543611029385</v>
      </c>
      <c r="CC123" s="301">
        <f t="shared" si="40"/>
        <v>-0.96750102981258967</v>
      </c>
      <c r="CD123" s="294">
        <f t="shared" si="36"/>
        <v>-5.2242024781724121E-3</v>
      </c>
      <c r="CE123" s="141">
        <f t="shared" si="41"/>
        <v>87.693333333333342</v>
      </c>
      <c r="CF123" s="141">
        <f t="shared" si="42"/>
        <v>90.74</v>
      </c>
      <c r="CG123" s="6">
        <f t="shared" si="37"/>
        <v>3.4742283715979871E-2</v>
      </c>
    </row>
    <row r="124" spans="1:85" ht="15.75">
      <c r="A124">
        <v>12040101</v>
      </c>
      <c r="B124" s="232">
        <v>8.91</v>
      </c>
      <c r="C124" s="255">
        <v>12040101</v>
      </c>
      <c r="D124" s="204" t="s">
        <v>95</v>
      </c>
      <c r="E124" s="231">
        <v>147.97500000000002</v>
      </c>
      <c r="F124" s="141">
        <v>147.97500000000002</v>
      </c>
      <c r="G124" s="141">
        <v>147.97500000000002</v>
      </c>
      <c r="H124" s="141">
        <v>147.97499999999999</v>
      </c>
      <c r="I124">
        <v>147.72</v>
      </c>
      <c r="J124">
        <v>147.72</v>
      </c>
      <c r="K124">
        <v>147.72</v>
      </c>
      <c r="L124">
        <v>147.72</v>
      </c>
      <c r="M124">
        <v>148.22999999999999</v>
      </c>
      <c r="N124" s="178">
        <v>148.22999999999999</v>
      </c>
      <c r="O124">
        <v>148.22999999999999</v>
      </c>
      <c r="P124" s="204">
        <v>148.22999999999999</v>
      </c>
      <c r="Q124" s="203">
        <v>152.75</v>
      </c>
      <c r="R124">
        <v>152.75</v>
      </c>
      <c r="S124">
        <v>152.75</v>
      </c>
      <c r="T124">
        <v>152.75</v>
      </c>
      <c r="U124">
        <v>152.75</v>
      </c>
      <c r="V124">
        <v>152.13999999999999</v>
      </c>
      <c r="W124" s="178">
        <v>161.05000000000001</v>
      </c>
      <c r="X124">
        <v>151.85</v>
      </c>
      <c r="Y124" s="178">
        <v>151.85</v>
      </c>
      <c r="Z124">
        <v>151.85</v>
      </c>
      <c r="AA124">
        <v>151.85</v>
      </c>
      <c r="AB124" s="204">
        <v>146.66999999999999</v>
      </c>
      <c r="AC124" s="203">
        <v>148.65</v>
      </c>
      <c r="AD124">
        <v>148.65</v>
      </c>
      <c r="AE124">
        <v>148.15</v>
      </c>
      <c r="AF124">
        <v>147.99</v>
      </c>
      <c r="AG124">
        <v>147.99</v>
      </c>
      <c r="AH124">
        <v>147.99</v>
      </c>
      <c r="AI124">
        <v>148.38</v>
      </c>
      <c r="AJ124">
        <v>148.38</v>
      </c>
      <c r="AK124">
        <v>148.38</v>
      </c>
      <c r="AL124">
        <v>147.93</v>
      </c>
      <c r="AM124">
        <v>147.83000000000001</v>
      </c>
      <c r="AN124" s="204">
        <v>147.83000000000001</v>
      </c>
      <c r="AO124">
        <v>146.93</v>
      </c>
      <c r="AP124">
        <v>146.88</v>
      </c>
      <c r="AQ124">
        <v>141.72999999999999</v>
      </c>
      <c r="AR124">
        <v>145.34</v>
      </c>
      <c r="AS124">
        <v>145.29</v>
      </c>
      <c r="AT124">
        <v>145.29</v>
      </c>
      <c r="AU124">
        <v>145.29</v>
      </c>
      <c r="AV124">
        <v>145.29</v>
      </c>
      <c r="AW124">
        <v>145.28</v>
      </c>
      <c r="AX124">
        <v>145.28</v>
      </c>
      <c r="AY124">
        <v>145.28</v>
      </c>
      <c r="AZ124">
        <v>136.57</v>
      </c>
      <c r="BA124">
        <v>136.4</v>
      </c>
      <c r="BB124">
        <v>134.36000000000001</v>
      </c>
      <c r="BC124" s="293">
        <v>135.888695716857</v>
      </c>
      <c r="BD124" s="293">
        <v>148.04</v>
      </c>
      <c r="BE124" s="293">
        <v>151.72870159999999</v>
      </c>
      <c r="BF124" s="293">
        <v>145.7886934</v>
      </c>
      <c r="BG124" s="293">
        <v>146.29379510000001</v>
      </c>
      <c r="BH124" s="293">
        <v>146.2928057</v>
      </c>
      <c r="BI124" s="293">
        <v>136.14282610000001</v>
      </c>
      <c r="BJ124" s="293">
        <v>149.66760869999999</v>
      </c>
      <c r="BK124" s="397">
        <v>149.6680021</v>
      </c>
      <c r="BL124" s="397">
        <v>149.66760869999999</v>
      </c>
      <c r="BM124" s="397">
        <v>145.46644689999999</v>
      </c>
      <c r="BN124" s="397">
        <v>145.46644689999999</v>
      </c>
      <c r="BO124" s="397">
        <v>145.7190037</v>
      </c>
      <c r="BP124" s="397">
        <v>145.04199030000001</v>
      </c>
      <c r="BQ124" s="397"/>
      <c r="BR124" s="226">
        <f t="shared" si="38"/>
        <v>147.97500000000002</v>
      </c>
      <c r="BS124" s="223">
        <f t="shared" si="43"/>
        <v>150.35416666666666</v>
      </c>
      <c r="BT124" s="193">
        <f t="shared" si="28"/>
        <v>1.607816635692938E-2</v>
      </c>
      <c r="BU124" s="258">
        <f t="shared" si="39"/>
        <v>0.14448799527503628</v>
      </c>
      <c r="BV124" s="185">
        <f t="shared" si="29"/>
        <v>8.9510221504524243E-2</v>
      </c>
      <c r="BW124" s="295">
        <f t="shared" si="30"/>
        <v>-4.6460199617738285E-3</v>
      </c>
      <c r="BX124" s="184">
        <f t="shared" si="31"/>
        <v>1.345104619331847E-2</v>
      </c>
      <c r="BY124" s="303">
        <f t="shared" si="32"/>
        <v>2.1855118170979035E-4</v>
      </c>
      <c r="BZ124" s="300">
        <f t="shared" si="33"/>
        <v>142.35489130973806</v>
      </c>
      <c r="CA124" s="300">
        <f t="shared" si="34"/>
        <v>146.41199409999999</v>
      </c>
      <c r="CB124" s="297">
        <f t="shared" si="35"/>
        <v>2.8499918428755766E-2</v>
      </c>
      <c r="CC124" s="301">
        <f t="shared" si="40"/>
        <v>0.22172655480344836</v>
      </c>
      <c r="CD124" s="294">
        <f t="shared" si="36"/>
        <v>1.1972539370890217E-3</v>
      </c>
      <c r="CE124" s="141">
        <f t="shared" si="41"/>
        <v>151.46499999999997</v>
      </c>
      <c r="CF124" s="141">
        <f t="shared" si="42"/>
        <v>149.32249999999999</v>
      </c>
      <c r="CG124" s="6">
        <f t="shared" si="37"/>
        <v>-1.4145182055260164E-2</v>
      </c>
    </row>
    <row r="125" spans="1:85" ht="15.75">
      <c r="A125">
        <v>12050101</v>
      </c>
      <c r="B125" s="232">
        <v>6.38</v>
      </c>
      <c r="C125" s="256">
        <v>12050101</v>
      </c>
      <c r="D125" s="204" t="s">
        <v>97</v>
      </c>
      <c r="E125" s="231">
        <v>143.31999999999996</v>
      </c>
      <c r="F125" s="141">
        <v>143.31999999999996</v>
      </c>
      <c r="G125" s="141">
        <v>143.31999999999996</v>
      </c>
      <c r="H125" s="141">
        <v>143.31999999999996</v>
      </c>
      <c r="I125">
        <v>143.32</v>
      </c>
      <c r="J125">
        <v>143.32</v>
      </c>
      <c r="K125">
        <v>143.32</v>
      </c>
      <c r="L125">
        <v>143.32</v>
      </c>
      <c r="M125">
        <v>143.32</v>
      </c>
      <c r="N125" s="175">
        <v>143.32</v>
      </c>
      <c r="O125">
        <v>143.32</v>
      </c>
      <c r="P125" s="204">
        <v>143.32</v>
      </c>
      <c r="Q125" s="203">
        <v>143.32</v>
      </c>
      <c r="R125">
        <v>143.32</v>
      </c>
      <c r="S125">
        <v>143.32</v>
      </c>
      <c r="T125">
        <v>143.32</v>
      </c>
      <c r="U125">
        <v>143.32</v>
      </c>
      <c r="V125">
        <v>140.58000000000001</v>
      </c>
      <c r="W125" s="175">
        <v>124.48</v>
      </c>
      <c r="X125">
        <v>140.58000000000001</v>
      </c>
      <c r="Y125" s="175">
        <v>140.58000000000001</v>
      </c>
      <c r="Z125">
        <v>141.49</v>
      </c>
      <c r="AA125">
        <v>141.49</v>
      </c>
      <c r="AB125" s="204">
        <v>141.49</v>
      </c>
      <c r="AC125" s="203">
        <v>141.87</v>
      </c>
      <c r="AD125">
        <v>142.24</v>
      </c>
      <c r="AE125">
        <v>142.43</v>
      </c>
      <c r="AF125">
        <v>141.87</v>
      </c>
      <c r="AG125">
        <v>141.87</v>
      </c>
      <c r="AH125">
        <v>141.87</v>
      </c>
      <c r="AI125">
        <v>143.66999999999999</v>
      </c>
      <c r="AJ125">
        <v>143.66999999999999</v>
      </c>
      <c r="AK125">
        <v>143.66999999999999</v>
      </c>
      <c r="AL125">
        <v>145.09</v>
      </c>
      <c r="AM125">
        <v>146.88999999999999</v>
      </c>
      <c r="AN125" s="204">
        <v>146.88999999999999</v>
      </c>
      <c r="AO125">
        <v>146.88999999999999</v>
      </c>
      <c r="AP125">
        <v>146.88999999999999</v>
      </c>
      <c r="AQ125">
        <v>143.02000000000001</v>
      </c>
      <c r="AR125">
        <v>147.26</v>
      </c>
      <c r="AS125">
        <v>147.26</v>
      </c>
      <c r="AT125">
        <v>147.26</v>
      </c>
      <c r="AU125">
        <v>150.25</v>
      </c>
      <c r="AV125">
        <v>157.44999999999999</v>
      </c>
      <c r="AW125">
        <v>157.44999999999999</v>
      </c>
      <c r="AX125">
        <v>156.26</v>
      </c>
      <c r="AY125">
        <v>159.86000000000001</v>
      </c>
      <c r="AZ125">
        <v>159.86000000000001</v>
      </c>
      <c r="BA125">
        <v>163.53</v>
      </c>
      <c r="BB125">
        <v>163.61000000000001</v>
      </c>
      <c r="BC125" s="293">
        <v>163.61687183380101</v>
      </c>
      <c r="BD125" s="293">
        <v>158.37</v>
      </c>
      <c r="BE125" s="293">
        <v>163.62437009999999</v>
      </c>
      <c r="BF125" s="293">
        <v>163.63188030000001</v>
      </c>
      <c r="BG125" s="293">
        <v>165.69625139999999</v>
      </c>
      <c r="BH125" s="293">
        <v>166.05437989999999</v>
      </c>
      <c r="BI125" s="293">
        <v>167.41906399999999</v>
      </c>
      <c r="BJ125" s="293">
        <v>172.87374729999999</v>
      </c>
      <c r="BK125" s="397">
        <v>175.30399560000001</v>
      </c>
      <c r="BL125" s="397">
        <v>176.9968748</v>
      </c>
      <c r="BM125" s="397">
        <v>180.5968761</v>
      </c>
      <c r="BN125" s="397">
        <v>183.3999991</v>
      </c>
      <c r="BO125" s="397">
        <v>185.4718685</v>
      </c>
      <c r="BP125" s="397">
        <v>178.4145594</v>
      </c>
      <c r="BQ125" s="397"/>
      <c r="BR125" s="226">
        <f t="shared" si="38"/>
        <v>143.31999999999996</v>
      </c>
      <c r="BS125" s="223">
        <f t="shared" si="43"/>
        <v>143.09166666666661</v>
      </c>
      <c r="BT125" s="193">
        <f t="shared" si="28"/>
        <v>-1.5931714578101275E-3</v>
      </c>
      <c r="BU125" s="258">
        <f t="shared" si="39"/>
        <v>-9.9293127539344262E-3</v>
      </c>
      <c r="BV125" s="185">
        <f t="shared" si="29"/>
        <v>-6.1512029584226986E-3</v>
      </c>
      <c r="BW125" s="295">
        <f t="shared" si="30"/>
        <v>-3.8050563447038277E-2</v>
      </c>
      <c r="BX125" s="184">
        <f t="shared" si="31"/>
        <v>7.9013690852199503E-2</v>
      </c>
      <c r="BY125" s="303">
        <f t="shared" si="32"/>
        <v>1.2838061262162677E-3</v>
      </c>
      <c r="BZ125" s="300">
        <f t="shared" si="33"/>
        <v>157.06473931948344</v>
      </c>
      <c r="CA125" s="300">
        <f t="shared" si="34"/>
        <v>173.29032220833335</v>
      </c>
      <c r="CB125" s="297">
        <f t="shared" si="35"/>
        <v>0.10330506362631553</v>
      </c>
      <c r="CC125" s="301">
        <f t="shared" si="40"/>
        <v>0.63495797162931378</v>
      </c>
      <c r="CD125" s="294">
        <f t="shared" si="36"/>
        <v>3.4285741376045248E-3</v>
      </c>
      <c r="CE125" s="141">
        <f t="shared" si="41"/>
        <v>141.52166666666662</v>
      </c>
      <c r="CF125" s="141">
        <f t="shared" si="42"/>
        <v>141.78749999999999</v>
      </c>
      <c r="CG125" s="6">
        <f>CF125/CE125-1</f>
        <v>1.8783931789010389E-3</v>
      </c>
    </row>
    <row r="126" spans="1:85" s="149" customFormat="1" ht="15.75" thickBot="1">
      <c r="B126" s="235">
        <f>SUM(B3:B125)</f>
        <v>10000.000000000004</v>
      </c>
      <c r="D126" s="233" t="s">
        <v>265</v>
      </c>
      <c r="E126" s="234">
        <f>SUMPRODUCT(E3:E125,$B$3:$B$125)/$B$126</f>
        <v>146.71374573124984</v>
      </c>
      <c r="F126" s="234">
        <f t="shared" ref="F126:Q126" si="44">SUMPRODUCT(F3:F125,$B$3:$B$125)/$B$126</f>
        <v>146.71374573124987</v>
      </c>
      <c r="G126" s="234">
        <f t="shared" si="44"/>
        <v>146.71374573124984</v>
      </c>
      <c r="H126" s="234">
        <f t="shared" si="44"/>
        <v>146.7137457312499</v>
      </c>
      <c r="I126" s="234">
        <f t="shared" si="44"/>
        <v>145.41238225999996</v>
      </c>
      <c r="J126" s="234">
        <f t="shared" si="44"/>
        <v>144.75338606999992</v>
      </c>
      <c r="K126" s="234">
        <f t="shared" si="44"/>
        <v>146.04881245999999</v>
      </c>
      <c r="L126" s="234">
        <f t="shared" si="44"/>
        <v>146.40641871999998</v>
      </c>
      <c r="M126" s="234">
        <f t="shared" si="44"/>
        <v>146.80895008999997</v>
      </c>
      <c r="N126" s="234">
        <f t="shared" si="44"/>
        <v>147.7501473399999</v>
      </c>
      <c r="O126" s="234">
        <f t="shared" si="44"/>
        <v>148.0590685199999</v>
      </c>
      <c r="P126" s="234">
        <f>SUMPRODUCT(P3:P125,$B$3:$B$125)/$B$126</f>
        <v>148.47080038999982</v>
      </c>
      <c r="Q126" s="234">
        <f t="shared" si="44"/>
        <v>149.23378366999984</v>
      </c>
      <c r="R126" s="234">
        <f t="shared" ref="R126:AI126" si="45">SUMPRODUCT(R3:R125,$B$3:$B$125)/$B$126</f>
        <v>149.14528976999992</v>
      </c>
      <c r="S126" s="234">
        <f t="shared" si="45"/>
        <v>149.77085623999986</v>
      </c>
      <c r="T126" s="234">
        <f t="shared" si="45"/>
        <v>150.94282166999989</v>
      </c>
      <c r="U126" s="234">
        <f t="shared" si="45"/>
        <v>152.76241169999989</v>
      </c>
      <c r="V126" s="234">
        <f t="shared" si="45"/>
        <v>153.58474477999999</v>
      </c>
      <c r="W126" s="234">
        <f t="shared" si="45"/>
        <v>152.15131540999994</v>
      </c>
      <c r="X126" s="234">
        <f t="shared" si="45"/>
        <v>155.10829627999999</v>
      </c>
      <c r="Y126" s="234">
        <f t="shared" si="45"/>
        <v>155.20724750000002</v>
      </c>
      <c r="Z126" s="234">
        <f t="shared" si="45"/>
        <v>155.08411583999995</v>
      </c>
      <c r="AA126" s="234">
        <f t="shared" si="45"/>
        <v>155.67132465999981</v>
      </c>
      <c r="AB126" s="234">
        <f t="shared" si="45"/>
        <v>155.49172727999991</v>
      </c>
      <c r="AC126" s="234">
        <f t="shared" si="45"/>
        <v>155.22185591999994</v>
      </c>
      <c r="AD126" s="234">
        <f t="shared" si="45"/>
        <v>155.05174601999994</v>
      </c>
      <c r="AE126" s="234">
        <f t="shared" si="45"/>
        <v>155.75758134999992</v>
      </c>
      <c r="AF126" s="234">
        <f t="shared" si="45"/>
        <v>155.00068291000002</v>
      </c>
      <c r="AG126" s="234">
        <f t="shared" si="45"/>
        <v>154.92282432999997</v>
      </c>
      <c r="AH126" s="234">
        <f t="shared" si="45"/>
        <v>153.45437834999998</v>
      </c>
      <c r="AI126" s="270">
        <f t="shared" si="45"/>
        <v>155.79257326000001</v>
      </c>
      <c r="AJ126" s="270">
        <f>SUMPRODUCT(AJ3:AJ125,$B$3:$B$125)/$B$126</f>
        <v>156.48157365999995</v>
      </c>
      <c r="AK126" s="270">
        <f>SUMPRODUCT(AK3:AK125,$B$3:$B$125)/$B$126</f>
        <v>157.02256333999998</v>
      </c>
      <c r="AL126">
        <v>145.09</v>
      </c>
      <c r="AM126">
        <v>146.88999999999999</v>
      </c>
      <c r="AN126" s="299">
        <f>SUMPRODUCT(AN3:AN125,$B$3:$B$125)/$B$126</f>
        <v>158.17875950999996</v>
      </c>
      <c r="AO126" s="299">
        <f>SUMPRODUCT(AO3:AO125,$B$3:$B$125)/$B$126</f>
        <v>158.18901757000009</v>
      </c>
      <c r="AP126" s="299">
        <f>SUMPRODUCT(AP3:AP125,$B$3:$B$125)/$B$126</f>
        <v>158.94271487</v>
      </c>
      <c r="AQ126" s="299">
        <f>SUMPRODUCT(AQ3:AQ125,$B$3:$B$125)/$B$126</f>
        <v>159.01846994999994</v>
      </c>
      <c r="AR126" s="299">
        <f>SUMPRODUCT(AR3:AR125,$B$3:$B$125)/$B$126</f>
        <v>159.58066372000002</v>
      </c>
      <c r="AS126" s="299">
        <f t="shared" ref="AS126:BA126" si="46">SUMPRODUCT(AS3:AS125,$B$3:$B$125)/$B$126</f>
        <v>160.07910730999998</v>
      </c>
      <c r="AT126" s="299">
        <f t="shared" si="46"/>
        <v>160.20915596000003</v>
      </c>
      <c r="AU126" s="299">
        <f t="shared" si="46"/>
        <v>160.8345293699999</v>
      </c>
      <c r="AV126" s="299">
        <f t="shared" si="46"/>
        <v>161.8032653299999</v>
      </c>
      <c r="AW126" s="299">
        <f t="shared" si="46"/>
        <v>162.06334787999998</v>
      </c>
      <c r="AX126" s="299">
        <f t="shared" si="46"/>
        <v>163.74733514999994</v>
      </c>
      <c r="AY126" s="299">
        <f t="shared" si="46"/>
        <v>163.43072690000005</v>
      </c>
      <c r="AZ126" s="299">
        <f t="shared" si="46"/>
        <v>163.84453265000002</v>
      </c>
      <c r="BA126" s="299">
        <f t="shared" si="46"/>
        <v>163.0524015499999</v>
      </c>
      <c r="BB126" s="270">
        <f>SUMPRODUCT(BB3:BB125,$B$3:$B$125)/$B$126</f>
        <v>163.55915568999981</v>
      </c>
      <c r="BC126" s="270">
        <f>SUMPRODUCT(BC3:BC125,$B$3:$B$125)/$B$126</f>
        <v>169.70909472922645</v>
      </c>
      <c r="BD126" s="270">
        <f t="shared" ref="BD126:BO126" si="47">SUMPRODUCT(BD3:BD125,$B$3:$B$125)/$B$126</f>
        <v>164.06553677000005</v>
      </c>
      <c r="BE126" s="270">
        <f t="shared" si="47"/>
        <v>163.9142260057537</v>
      </c>
      <c r="BF126" s="270">
        <f t="shared" si="47"/>
        <v>164.61294516204688</v>
      </c>
      <c r="BG126" s="270">
        <f t="shared" si="47"/>
        <v>163.97316416024358</v>
      </c>
      <c r="BH126" s="270">
        <f t="shared" si="47"/>
        <v>165.02244830601884</v>
      </c>
      <c r="BI126" s="270">
        <f t="shared" si="47"/>
        <v>163.82643619325643</v>
      </c>
      <c r="BJ126" s="270">
        <f t="shared" si="47"/>
        <v>165.46202835009478</v>
      </c>
      <c r="BK126" s="397">
        <f t="shared" si="47"/>
        <v>166.11196932203521</v>
      </c>
      <c r="BL126" s="397">
        <f t="shared" si="47"/>
        <v>167.03827702965461</v>
      </c>
      <c r="BM126" s="397">
        <f t="shared" si="47"/>
        <v>168.40802099679865</v>
      </c>
      <c r="BN126" s="397">
        <f t="shared" si="47"/>
        <v>167.29413130094298</v>
      </c>
      <c r="BO126" s="397">
        <f t="shared" si="47"/>
        <v>168.32376704594122</v>
      </c>
      <c r="BP126" s="269">
        <v>169.91513328220699</v>
      </c>
      <c r="BQ126" s="397"/>
      <c r="BR126" s="236">
        <f t="shared" si="38"/>
        <v>146.71374573124993</v>
      </c>
      <c r="BS126" s="237">
        <f t="shared" si="43"/>
        <v>149.08200877916656</v>
      </c>
      <c r="BT126" s="193">
        <f>BS126/BR126-1</f>
        <v>1.614206655356476E-2</v>
      </c>
      <c r="BU126" s="258">
        <f t="shared" si="39"/>
        <v>161.4206655356486</v>
      </c>
      <c r="BV126" s="238">
        <f>SUM(BV3:BV125)</f>
        <v>257.16836571882362</v>
      </c>
      <c r="BW126" s="295">
        <f t="shared" si="30"/>
        <v>9.4541980861884145E-3</v>
      </c>
      <c r="BX126" s="184">
        <f t="shared" si="31"/>
        <v>61.54643543030501</v>
      </c>
      <c r="BY126" s="304">
        <f>SUM(BY3:BY125)</f>
        <v>0.99999999999999467</v>
      </c>
      <c r="BZ126" s="300">
        <f t="shared" si="33"/>
        <v>163.03318244076885</v>
      </c>
      <c r="CA126" s="300">
        <f t="shared" si="34"/>
        <v>166.15854559624952</v>
      </c>
      <c r="CB126" s="305">
        <f>CA126/BZ126-1</f>
        <v>1.9170104568228874E-2</v>
      </c>
      <c r="CC126" s="306">
        <f>SUM(CC3:CC125)</f>
        <v>185.19592872882896</v>
      </c>
      <c r="CD126" s="307">
        <f>SUM(CD3:CD125)</f>
        <v>1</v>
      </c>
      <c r="CE126" s="141">
        <f t="shared" si="41"/>
        <v>149.59055069166655</v>
      </c>
      <c r="CF126" s="141">
        <f t="shared" si="42"/>
        <v>155.14702947499995</v>
      </c>
      <c r="CG126" s="6">
        <f>CF126/CE126-1</f>
        <v>3.7144584050541551E-2</v>
      </c>
    </row>
    <row r="127" spans="1:85">
      <c r="BU127" s="222"/>
      <c r="CA127" s="264"/>
    </row>
    <row r="128" spans="1:85">
      <c r="BU128" s="222"/>
    </row>
    <row r="129" spans="70:77">
      <c r="BU129" s="222"/>
    </row>
    <row r="130" spans="70:77">
      <c r="BU130" s="222"/>
    </row>
    <row r="142" spans="70:77">
      <c r="BR142" s="207"/>
      <c r="BS142" s="210"/>
      <c r="BT142" s="210"/>
      <c r="BU142" s="210"/>
      <c r="BV142" s="211"/>
      <c r="BW142" s="210"/>
      <c r="BX142" s="210"/>
      <c r="BY142" s="210"/>
    </row>
    <row r="143" spans="70:77">
      <c r="BR143" s="212"/>
      <c r="BS143" s="213"/>
      <c r="BT143" s="213"/>
      <c r="BU143" s="213"/>
      <c r="BV143" s="214"/>
      <c r="BW143" s="213"/>
      <c r="BX143" s="213"/>
      <c r="BY143" s="213"/>
    </row>
  </sheetData>
  <sortState ref="C3:L125">
    <sortCondition ref="C3:C125"/>
  </sortState>
  <mergeCells count="9">
    <mergeCell ref="BW1:BY1"/>
    <mergeCell ref="B1:B2"/>
    <mergeCell ref="C1:C2"/>
    <mergeCell ref="BT1:BV1"/>
    <mergeCell ref="E1:P1"/>
    <mergeCell ref="Q1:AB1"/>
    <mergeCell ref="AC1:AN1"/>
    <mergeCell ref="D1:D2"/>
    <mergeCell ref="AO1:AZ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3"/>
  <sheetViews>
    <sheetView topLeftCell="AY1" workbookViewId="0">
      <selection activeCell="BK126" sqref="BK126:BL126"/>
    </sheetView>
  </sheetViews>
  <sheetFormatPr baseColWidth="10" defaultRowHeight="15"/>
  <cols>
    <col min="1" max="1" width="11.7109375" style="203" bestFit="1" customWidth="1"/>
    <col min="2" max="2" width="11.7109375" customWidth="1"/>
    <col min="5" max="5" width="38.85546875" style="204" customWidth="1"/>
    <col min="6" max="6" width="15.42578125" style="203" customWidth="1"/>
    <col min="7" max="7" width="13.140625" customWidth="1"/>
    <col min="8" max="8" width="13" customWidth="1"/>
    <col min="9" max="9" width="16.7109375" customWidth="1"/>
    <col min="10" max="10" width="13.28515625" customWidth="1"/>
    <col min="11" max="11" width="12.7109375" bestFit="1" customWidth="1"/>
    <col min="12" max="12" width="10.85546875" customWidth="1"/>
    <col min="13" max="16" width="12.7109375" bestFit="1" customWidth="1"/>
    <col min="17" max="17" width="12.7109375" style="204" bestFit="1" customWidth="1"/>
    <col min="18" max="18" width="12.7109375" style="203" bestFit="1" customWidth="1"/>
    <col min="19" max="28" width="12.7109375" bestFit="1" customWidth="1"/>
    <col min="29" max="29" width="12.7109375" style="204" bestFit="1" customWidth="1"/>
    <col min="30" max="30" width="12.7109375" style="203" bestFit="1" customWidth="1"/>
    <col min="31" max="35" width="12.7109375" bestFit="1" customWidth="1"/>
    <col min="36" max="40" width="10.85546875" customWidth="1"/>
    <col min="41" max="41" width="10.85546875" style="204" customWidth="1"/>
    <col min="42" max="54" width="10.85546875" customWidth="1"/>
    <col min="55" max="55" width="15.42578125" style="183" customWidth="1"/>
    <col min="56" max="56" width="12.85546875" style="184" customWidth="1"/>
    <col min="57" max="58" width="11.42578125" style="184"/>
    <col min="59" max="59" width="11.42578125" style="185"/>
    <col min="60" max="60" width="12" style="184" bestFit="1" customWidth="1"/>
    <col min="61" max="62" width="11.42578125" style="184"/>
    <col min="63" max="63" width="15" customWidth="1"/>
    <col min="64" max="64" width="15.140625" customWidth="1"/>
    <col min="65" max="65" width="13.85546875" customWidth="1"/>
  </cols>
  <sheetData>
    <row r="1" spans="1:70" s="224" customFormat="1" ht="16.5" thickBot="1">
      <c r="A1" s="445" t="s">
        <v>64</v>
      </c>
      <c r="B1" s="333"/>
      <c r="C1" s="447" t="s">
        <v>199</v>
      </c>
      <c r="D1" s="333"/>
      <c r="E1" s="455" t="s">
        <v>73</v>
      </c>
      <c r="F1" s="452">
        <v>2021</v>
      </c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4"/>
      <c r="R1" s="452">
        <v>2022</v>
      </c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4"/>
      <c r="AD1" s="452">
        <v>2023</v>
      </c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4"/>
      <c r="AP1" s="452">
        <v>2024</v>
      </c>
      <c r="AQ1" s="453"/>
      <c r="AR1" s="453"/>
      <c r="AS1" s="453"/>
      <c r="AT1" s="453"/>
      <c r="AU1" s="453"/>
      <c r="AV1" s="453"/>
      <c r="AW1" s="453"/>
      <c r="AX1" s="453"/>
      <c r="AY1" s="453"/>
      <c r="AZ1" s="453"/>
      <c r="BA1" s="454"/>
      <c r="BB1" s="334"/>
      <c r="BC1" s="225" t="s">
        <v>263</v>
      </c>
      <c r="BD1" s="225" t="s">
        <v>264</v>
      </c>
      <c r="BE1" s="449" t="s">
        <v>258</v>
      </c>
      <c r="BF1" s="450"/>
      <c r="BG1" s="451"/>
      <c r="BH1" s="442" t="s">
        <v>274</v>
      </c>
      <c r="BI1" s="443"/>
      <c r="BJ1" s="444"/>
      <c r="BK1" s="225" t="s">
        <v>263</v>
      </c>
      <c r="BL1" s="225" t="s">
        <v>264</v>
      </c>
      <c r="BM1" s="260" t="s">
        <v>258</v>
      </c>
      <c r="BN1" s="261"/>
      <c r="BO1" s="275"/>
    </row>
    <row r="2" spans="1:70" s="224" customFormat="1" ht="16.5" thickBot="1">
      <c r="A2" s="446"/>
      <c r="B2" s="334"/>
      <c r="C2" s="448"/>
      <c r="D2" s="334"/>
      <c r="E2" s="456"/>
      <c r="F2" s="228">
        <v>44197</v>
      </c>
      <c r="G2" s="229">
        <v>44228</v>
      </c>
      <c r="H2" s="229">
        <v>44256</v>
      </c>
      <c r="I2" s="229">
        <v>44287</v>
      </c>
      <c r="J2" s="229">
        <v>44317</v>
      </c>
      <c r="K2" s="229">
        <v>44348</v>
      </c>
      <c r="L2" s="229">
        <v>44378</v>
      </c>
      <c r="M2" s="229">
        <v>44409</v>
      </c>
      <c r="N2" s="229">
        <v>44440</v>
      </c>
      <c r="O2" s="229">
        <v>44470</v>
      </c>
      <c r="P2" s="229">
        <v>44501</v>
      </c>
      <c r="Q2" s="230">
        <v>44531</v>
      </c>
      <c r="R2" s="228">
        <v>44562</v>
      </c>
      <c r="S2" s="229">
        <v>44593</v>
      </c>
      <c r="T2" s="229">
        <v>44621</v>
      </c>
      <c r="U2" s="229">
        <v>44652</v>
      </c>
      <c r="V2" s="229">
        <v>44682</v>
      </c>
      <c r="W2" s="229">
        <v>44713</v>
      </c>
      <c r="X2" s="229">
        <v>44743</v>
      </c>
      <c r="Y2" s="229">
        <v>44774</v>
      </c>
      <c r="Z2" s="229">
        <v>44805</v>
      </c>
      <c r="AA2" s="229">
        <v>44835</v>
      </c>
      <c r="AB2" s="229">
        <v>44866</v>
      </c>
      <c r="AC2" s="230">
        <v>44896</v>
      </c>
      <c r="AD2" s="228">
        <v>44927</v>
      </c>
      <c r="AE2" s="229">
        <v>44958</v>
      </c>
      <c r="AF2" s="229">
        <v>44986</v>
      </c>
      <c r="AG2" s="229">
        <v>45017</v>
      </c>
      <c r="AH2" s="229">
        <v>45047</v>
      </c>
      <c r="AI2" s="229">
        <v>45078</v>
      </c>
      <c r="AJ2" s="229">
        <v>45108</v>
      </c>
      <c r="AK2" s="229">
        <v>45139</v>
      </c>
      <c r="AL2" s="229">
        <v>45170</v>
      </c>
      <c r="AM2" s="229">
        <v>45200</v>
      </c>
      <c r="AN2" s="229">
        <v>45231</v>
      </c>
      <c r="AO2" s="230">
        <v>45261</v>
      </c>
      <c r="AP2" s="228">
        <v>45292</v>
      </c>
      <c r="AQ2" s="229">
        <v>45323</v>
      </c>
      <c r="AR2" s="229">
        <v>45352</v>
      </c>
      <c r="AS2" s="229">
        <v>45383</v>
      </c>
      <c r="AT2" s="229">
        <v>45413</v>
      </c>
      <c r="AU2" s="229">
        <v>45444</v>
      </c>
      <c r="AV2" s="229">
        <v>45474</v>
      </c>
      <c r="AW2" s="229">
        <v>45505</v>
      </c>
      <c r="AX2" s="229">
        <v>45536</v>
      </c>
      <c r="AY2" s="229">
        <v>45566</v>
      </c>
      <c r="AZ2" s="229">
        <v>45597</v>
      </c>
      <c r="BA2" s="230">
        <v>45627</v>
      </c>
      <c r="BB2" s="229">
        <v>45658</v>
      </c>
      <c r="BC2" s="242" t="s">
        <v>266</v>
      </c>
      <c r="BD2" s="243" t="s">
        <v>261</v>
      </c>
      <c r="BE2" s="239" t="s">
        <v>262</v>
      </c>
      <c r="BF2" s="240" t="s">
        <v>67</v>
      </c>
      <c r="BG2" s="241" t="s">
        <v>257</v>
      </c>
      <c r="BH2" s="272">
        <v>45658</v>
      </c>
      <c r="BI2" s="242" t="s">
        <v>67</v>
      </c>
      <c r="BJ2" s="274" t="s">
        <v>270</v>
      </c>
      <c r="BK2" s="262" t="s">
        <v>254</v>
      </c>
      <c r="BL2" s="263" t="s">
        <v>255</v>
      </c>
      <c r="BM2" s="221" t="s">
        <v>2158</v>
      </c>
      <c r="BN2" s="221" t="s">
        <v>259</v>
      </c>
      <c r="BO2" s="276" t="s">
        <v>260</v>
      </c>
      <c r="BP2" s="224" t="s">
        <v>272</v>
      </c>
      <c r="BQ2" s="224" t="s">
        <v>268</v>
      </c>
      <c r="BR2" s="224" t="s">
        <v>273</v>
      </c>
    </row>
    <row r="3" spans="1:70" ht="15.75">
      <c r="A3" s="232">
        <v>289.72000000000003</v>
      </c>
      <c r="B3" s="336">
        <f>A3/$A$126</f>
        <v>2.8971999999999991E-2</v>
      </c>
      <c r="C3" s="244">
        <v>1010101</v>
      </c>
      <c r="D3" s="351">
        <f>LEN(C3)</f>
        <v>7</v>
      </c>
      <c r="E3" s="296" t="s">
        <v>201</v>
      </c>
      <c r="F3" s="231">
        <v>129.52874999999997</v>
      </c>
      <c r="G3" s="141">
        <v>129.52875</v>
      </c>
      <c r="H3" s="141">
        <v>129.52874999999997</v>
      </c>
      <c r="I3" s="141">
        <v>129.52874999999997</v>
      </c>
      <c r="J3">
        <v>119.32</v>
      </c>
      <c r="K3">
        <v>115.49</v>
      </c>
      <c r="L3">
        <v>124.01</v>
      </c>
      <c r="M3">
        <v>130.84</v>
      </c>
      <c r="N3">
        <v>130.78</v>
      </c>
      <c r="O3" s="175">
        <v>133.02000000000001</v>
      </c>
      <c r="P3">
        <v>136.69</v>
      </c>
      <c r="Q3" s="204">
        <v>146.08000000000001</v>
      </c>
      <c r="R3" s="203">
        <v>141.87</v>
      </c>
      <c r="S3">
        <v>143.25</v>
      </c>
      <c r="T3">
        <v>135.57</v>
      </c>
      <c r="U3">
        <v>141.63</v>
      </c>
      <c r="V3">
        <v>130.71</v>
      </c>
      <c r="W3">
        <v>130.53</v>
      </c>
      <c r="X3" s="175">
        <v>116.81</v>
      </c>
      <c r="Y3">
        <v>129.22</v>
      </c>
      <c r="Z3" s="175">
        <v>132.49</v>
      </c>
      <c r="AA3">
        <v>132.9</v>
      </c>
      <c r="AB3" s="335">
        <v>133</v>
      </c>
      <c r="AC3" s="335">
        <v>133</v>
      </c>
      <c r="AD3" s="335">
        <v>133</v>
      </c>
      <c r="AE3" s="335">
        <v>133</v>
      </c>
      <c r="AF3">
        <v>132.72</v>
      </c>
      <c r="AG3">
        <v>134.1</v>
      </c>
      <c r="AH3">
        <v>128.01</v>
      </c>
      <c r="AI3">
        <v>118.85</v>
      </c>
      <c r="AJ3">
        <v>127.63</v>
      </c>
      <c r="AK3">
        <v>131.51</v>
      </c>
      <c r="AL3">
        <v>133.96</v>
      </c>
      <c r="AM3">
        <v>128.4</v>
      </c>
      <c r="AN3">
        <v>126.19</v>
      </c>
      <c r="AO3" s="204">
        <v>123.08</v>
      </c>
      <c r="AP3">
        <v>128.35</v>
      </c>
      <c r="AQ3">
        <v>130.15</v>
      </c>
      <c r="AR3">
        <v>135.22</v>
      </c>
      <c r="AS3">
        <v>135.88999999999999</v>
      </c>
      <c r="AT3">
        <v>126.17</v>
      </c>
      <c r="AU3">
        <v>130.72999999999999</v>
      </c>
      <c r="AV3">
        <v>138</v>
      </c>
      <c r="AW3">
        <v>140.03</v>
      </c>
      <c r="AX3">
        <v>142.94999999999999</v>
      </c>
      <c r="AY3">
        <v>184.56</v>
      </c>
      <c r="AZ3">
        <v>169.64</v>
      </c>
      <c r="BA3">
        <v>172.17</v>
      </c>
      <c r="BB3">
        <v>162.21</v>
      </c>
      <c r="BC3" s="226">
        <f>AVERAGE(F3:Q3)</f>
        <v>129.52875</v>
      </c>
      <c r="BD3" s="227">
        <f t="shared" ref="BD3:BD66" si="0">AVERAGE(R3:AC3)</f>
        <v>133.41499999999999</v>
      </c>
      <c r="BE3" s="193">
        <f>BD3/BC3-1</f>
        <v>3.0002991613830909E-2</v>
      </c>
      <c r="BF3" s="258">
        <f t="shared" ref="BF3:BF66" si="1">(BD3-BC3)/$BC$126*A3</f>
        <v>7.674293532539644</v>
      </c>
      <c r="BG3" s="185">
        <f>BF3/$BF$126*100</f>
        <v>4.7542199798729188</v>
      </c>
      <c r="BH3" s="295">
        <f>BB3/BA3-1</f>
        <v>-5.7849799616657815E-2</v>
      </c>
      <c r="BI3" s="184">
        <f>(BB3-BA3)/$BA$126*A3</f>
        <v>-17.611885812291057</v>
      </c>
      <c r="BJ3" s="352">
        <f>(BI3/$BI$126*100)/10000</f>
        <v>3.6428454835316978E-3</v>
      </c>
      <c r="BK3" s="300">
        <f>AVERAGE(AE3:AP3)</f>
        <v>128.81666666666666</v>
      </c>
      <c r="BL3" s="300">
        <f>AVERAGE(AQ3:BB3)</f>
        <v>147.30999999999997</v>
      </c>
      <c r="BM3" s="353">
        <f>BL3/BK3-1</f>
        <v>0.14356320351921315</v>
      </c>
      <c r="BN3" s="301">
        <f>(BL3-BK3)/$BK$126*A3</f>
        <v>34.686470518256009</v>
      </c>
      <c r="BO3" s="352">
        <f>(BN3/$BN$126)/100</f>
        <v>7.7452720884961163E-2</v>
      </c>
      <c r="BP3" s="141">
        <f t="shared" ref="BP3:BP66" si="2">AVERAGE(M3:X3)</f>
        <v>134.815</v>
      </c>
      <c r="BQ3" s="141">
        <f t="shared" ref="BQ3:BQ66" si="3">AVERAGE(Y3:AJ3)</f>
        <v>130.65999999999997</v>
      </c>
      <c r="BR3" s="6">
        <f>BQ3/BP3-1</f>
        <v>-3.0820012609872993E-2</v>
      </c>
    </row>
    <row r="4" spans="1:70" ht="15.75">
      <c r="A4" s="232">
        <v>188.37</v>
      </c>
      <c r="B4" s="336">
        <f t="shared" ref="B4:B67" si="4">A4/$A$126</f>
        <v>1.8836999999999993E-2</v>
      </c>
      <c r="C4" s="245">
        <v>1010102</v>
      </c>
      <c r="D4" s="351">
        <f t="shared" ref="D4:D67" si="5">LEN(C4)</f>
        <v>7</v>
      </c>
      <c r="E4" s="204" t="s">
        <v>202</v>
      </c>
      <c r="F4" s="231">
        <v>136.84374999999997</v>
      </c>
      <c r="G4" s="141">
        <v>136.84375</v>
      </c>
      <c r="H4" s="141">
        <v>136.84375</v>
      </c>
      <c r="I4" s="141">
        <v>136.84375</v>
      </c>
      <c r="J4">
        <v>135.5</v>
      </c>
      <c r="K4">
        <v>118.92</v>
      </c>
      <c r="L4">
        <v>127.84</v>
      </c>
      <c r="M4">
        <v>132.25</v>
      </c>
      <c r="N4">
        <v>141.86000000000001</v>
      </c>
      <c r="O4" s="178">
        <v>146.55000000000001</v>
      </c>
      <c r="P4">
        <v>142.6</v>
      </c>
      <c r="Q4" s="204">
        <v>149.22999999999999</v>
      </c>
      <c r="R4" s="203">
        <v>154.19999999999999</v>
      </c>
      <c r="S4">
        <v>144.24</v>
      </c>
      <c r="T4">
        <v>149.16999999999999</v>
      </c>
      <c r="U4">
        <v>150.22999999999999</v>
      </c>
      <c r="V4">
        <v>158.46</v>
      </c>
      <c r="W4">
        <v>141.78</v>
      </c>
      <c r="X4" s="178">
        <v>131.13999999999999</v>
      </c>
      <c r="Y4">
        <v>145.06</v>
      </c>
      <c r="Z4" s="178">
        <v>142.21</v>
      </c>
      <c r="AA4">
        <v>141.24</v>
      </c>
      <c r="AB4">
        <v>146.38</v>
      </c>
      <c r="AC4" s="204">
        <v>142.36000000000001</v>
      </c>
      <c r="AD4" s="203">
        <v>140.38</v>
      </c>
      <c r="AE4">
        <v>141.38999999999999</v>
      </c>
      <c r="AF4">
        <v>155.16</v>
      </c>
      <c r="AG4">
        <v>150.82</v>
      </c>
      <c r="AH4">
        <v>134.57</v>
      </c>
      <c r="AI4">
        <v>140.94</v>
      </c>
      <c r="AJ4">
        <v>145.38999999999999</v>
      </c>
      <c r="AK4">
        <v>144.25</v>
      </c>
      <c r="AL4">
        <v>150.19999999999999</v>
      </c>
      <c r="AM4">
        <v>137.88</v>
      </c>
      <c r="AN4">
        <v>139.54</v>
      </c>
      <c r="AO4" s="204">
        <v>141.26</v>
      </c>
      <c r="AP4">
        <v>149.82</v>
      </c>
      <c r="AQ4">
        <v>142.91999999999999</v>
      </c>
      <c r="AR4">
        <v>151.63</v>
      </c>
      <c r="AS4">
        <v>154.47</v>
      </c>
      <c r="AT4">
        <v>148.15</v>
      </c>
      <c r="AU4">
        <v>141.52000000000001</v>
      </c>
      <c r="AV4">
        <v>136.69</v>
      </c>
      <c r="AW4">
        <v>138.91</v>
      </c>
      <c r="AX4">
        <v>144.72</v>
      </c>
      <c r="AY4">
        <v>145.97999999999999</v>
      </c>
      <c r="AZ4">
        <v>138.87</v>
      </c>
      <c r="BA4">
        <v>147.54</v>
      </c>
      <c r="BB4">
        <v>145.19999999999999</v>
      </c>
      <c r="BC4" s="226">
        <f t="shared" ref="BC4:BC67" si="6">AVERAGE(F4:Q4)</f>
        <v>136.84374999999997</v>
      </c>
      <c r="BD4" s="227">
        <f t="shared" si="0"/>
        <v>145.53916666666669</v>
      </c>
      <c r="BE4" s="193">
        <f>BD4/BC4-1</f>
        <v>6.3542665753216543E-2</v>
      </c>
      <c r="BF4" s="258">
        <f t="shared" si="1"/>
        <v>11.164295678882159</v>
      </c>
      <c r="BG4" s="185">
        <f t="shared" ref="BG4:BG67" si="7">BF4/$BF$126*100</f>
        <v>6.916274097765136</v>
      </c>
      <c r="BH4" s="295">
        <f t="shared" ref="BH4:BH67" si="8">BB4/BA4-1</f>
        <v>-1.5860105734038288E-2</v>
      </c>
      <c r="BI4" s="184">
        <f t="shared" ref="BI4:BI67" si="9">(BB4-BA4)/$BA$126*A4</f>
        <v>-2.6902685910282682</v>
      </c>
      <c r="BJ4" s="298">
        <f t="shared" ref="BJ4:BJ67" si="10">(BI4/$BI$126*100)/10000</f>
        <v>5.5645561700582238E-4</v>
      </c>
      <c r="BK4" s="300">
        <f t="shared" ref="BK4:BK67" si="11">AVERAGE(AB4:AM4)</f>
        <v>144.14333333333332</v>
      </c>
      <c r="BL4" s="300">
        <f t="shared" ref="BL4:BL67" si="12">AVERAGE(AQ4:BB4)</f>
        <v>144.71666666666664</v>
      </c>
      <c r="BM4" s="297">
        <f t="shared" ref="BM4:BM67" si="13">BL4/BK4-1</f>
        <v>3.9775223735631915E-3</v>
      </c>
      <c r="BN4" s="301">
        <f t="shared" ref="BN4:BN67" si="14">(BL4-BK4)/$BK$126*A4</f>
        <v>0.69917415580805053</v>
      </c>
      <c r="BO4" s="294">
        <f t="shared" ref="BO4:BO67" si="15">(BN4/$BN$126)/100</f>
        <v>1.5612121939958632E-3</v>
      </c>
      <c r="BP4" s="141">
        <f t="shared" si="2"/>
        <v>145.14250000000001</v>
      </c>
      <c r="BQ4" s="141">
        <f t="shared" si="3"/>
        <v>143.82500000000002</v>
      </c>
      <c r="BR4" s="6">
        <f t="shared" ref="BR4:BR67" si="16">BQ4/BP4-1</f>
        <v>-9.0772861153693984E-3</v>
      </c>
    </row>
    <row r="5" spans="1:70" ht="15.75">
      <c r="A5" s="232">
        <v>170.01</v>
      </c>
      <c r="B5" s="336">
        <f t="shared" si="4"/>
        <v>1.7000999999999992E-2</v>
      </c>
      <c r="C5" s="245">
        <v>1010103</v>
      </c>
      <c r="D5" s="351">
        <f t="shared" si="5"/>
        <v>7</v>
      </c>
      <c r="E5" s="273" t="s">
        <v>203</v>
      </c>
      <c r="F5" s="231">
        <v>119.91500000000001</v>
      </c>
      <c r="G5" s="141">
        <v>119.91500000000001</v>
      </c>
      <c r="H5" s="141">
        <v>119.91500000000002</v>
      </c>
      <c r="I5" s="141">
        <v>119.91499999999999</v>
      </c>
      <c r="J5">
        <v>119.33</v>
      </c>
      <c r="K5">
        <v>119.33</v>
      </c>
      <c r="L5">
        <v>119.33</v>
      </c>
      <c r="M5">
        <v>119.33</v>
      </c>
      <c r="N5">
        <v>119.33</v>
      </c>
      <c r="O5" s="175">
        <v>119.4</v>
      </c>
      <c r="P5">
        <v>121.61</v>
      </c>
      <c r="Q5" s="204">
        <v>121.66</v>
      </c>
      <c r="R5" s="203">
        <v>120.55</v>
      </c>
      <c r="S5">
        <v>121.1</v>
      </c>
      <c r="T5">
        <v>125.8</v>
      </c>
      <c r="U5">
        <v>123.38</v>
      </c>
      <c r="V5">
        <v>125.89</v>
      </c>
      <c r="W5">
        <v>127.27</v>
      </c>
      <c r="X5" s="175">
        <v>118.76</v>
      </c>
      <c r="Y5">
        <v>128.78</v>
      </c>
      <c r="Z5" s="175">
        <v>128.78</v>
      </c>
      <c r="AA5">
        <v>135.25</v>
      </c>
      <c r="AB5">
        <v>135.53</v>
      </c>
      <c r="AC5" s="204">
        <v>135.82</v>
      </c>
      <c r="AD5" s="203">
        <v>138.72999999999999</v>
      </c>
      <c r="AE5">
        <v>139.22</v>
      </c>
      <c r="AF5">
        <v>138.94999999999999</v>
      </c>
      <c r="AG5">
        <v>140.04</v>
      </c>
      <c r="AH5">
        <v>140.04</v>
      </c>
      <c r="AI5">
        <v>141.15</v>
      </c>
      <c r="AJ5">
        <v>141.15</v>
      </c>
      <c r="AK5">
        <v>140.88</v>
      </c>
      <c r="AL5">
        <v>140.88</v>
      </c>
      <c r="AM5">
        <v>140.38999999999999</v>
      </c>
      <c r="AN5">
        <v>140.21</v>
      </c>
      <c r="AO5" s="204">
        <v>140.21</v>
      </c>
      <c r="AP5">
        <v>140.63999999999999</v>
      </c>
      <c r="AQ5">
        <v>139.96</v>
      </c>
      <c r="AR5">
        <v>134.19999999999999</v>
      </c>
      <c r="AS5">
        <v>135.21</v>
      </c>
      <c r="AT5">
        <v>134.52000000000001</v>
      </c>
      <c r="AU5">
        <v>134.76</v>
      </c>
      <c r="AV5">
        <v>136.31</v>
      </c>
      <c r="AW5">
        <v>135.68</v>
      </c>
      <c r="AX5">
        <v>136.46</v>
      </c>
      <c r="AY5">
        <v>136.46</v>
      </c>
      <c r="AZ5">
        <v>136.46</v>
      </c>
      <c r="BA5">
        <v>136.13999999999999</v>
      </c>
      <c r="BB5">
        <v>134.47999999999999</v>
      </c>
      <c r="BC5" s="226">
        <f t="shared" si="6"/>
        <v>119.91500000000002</v>
      </c>
      <c r="BD5" s="227">
        <f t="shared" si="0"/>
        <v>127.24249999999999</v>
      </c>
      <c r="BE5" s="193">
        <f t="shared" ref="BE5:BE68" si="17">BD5/BC5-1</f>
        <v>6.1105783263144531E-2</v>
      </c>
      <c r="BF5" s="258">
        <f t="shared" si="1"/>
        <v>8.4910126777211143</v>
      </c>
      <c r="BG5" s="185">
        <f t="shared" si="7"/>
        <v>5.2601769727222036</v>
      </c>
      <c r="BH5" s="295">
        <f t="shared" si="8"/>
        <v>-1.2193330395181445E-2</v>
      </c>
      <c r="BI5" s="184">
        <f t="shared" si="9"/>
        <v>-1.722465775546276</v>
      </c>
      <c r="BJ5" s="298">
        <f t="shared" si="10"/>
        <v>3.5627511658108048E-4</v>
      </c>
      <c r="BK5" s="300">
        <f t="shared" si="11"/>
        <v>139.39833333333334</v>
      </c>
      <c r="BL5" s="300">
        <f t="shared" si="12"/>
        <v>135.88666666666668</v>
      </c>
      <c r="BM5" s="167">
        <f t="shared" si="13"/>
        <v>-2.5191597221391859E-2</v>
      </c>
      <c r="BN5" s="301">
        <f t="shared" si="14"/>
        <v>-3.8650417484322666</v>
      </c>
      <c r="BO5" s="308">
        <f t="shared" si="15"/>
        <v>-8.6303966727456459E-3</v>
      </c>
      <c r="BP5" s="141">
        <f t="shared" si="2"/>
        <v>122.00666666666666</v>
      </c>
      <c r="BQ5" s="141">
        <f t="shared" si="3"/>
        <v>136.95333333333335</v>
      </c>
      <c r="BR5" s="6">
        <f t="shared" si="16"/>
        <v>0.12250696683241369</v>
      </c>
    </row>
    <row r="6" spans="1:70" ht="15.75">
      <c r="A6" s="232">
        <v>309.08</v>
      </c>
      <c r="B6" s="336">
        <f t="shared" si="4"/>
        <v>3.0907999999999988E-2</v>
      </c>
      <c r="C6" s="245">
        <v>1010104</v>
      </c>
      <c r="D6" s="351">
        <f t="shared" si="5"/>
        <v>7</v>
      </c>
      <c r="E6" s="204" t="s">
        <v>204</v>
      </c>
      <c r="F6" s="231">
        <v>134.62</v>
      </c>
      <c r="G6" s="141">
        <v>134.62</v>
      </c>
      <c r="H6" s="141">
        <v>134.62</v>
      </c>
      <c r="I6" s="141">
        <v>134.62</v>
      </c>
      <c r="J6">
        <v>133.53</v>
      </c>
      <c r="K6">
        <v>127.97</v>
      </c>
      <c r="L6">
        <v>137.19999999999999</v>
      </c>
      <c r="M6">
        <v>136.78</v>
      </c>
      <c r="N6">
        <v>128.94999999999999</v>
      </c>
      <c r="O6" s="178">
        <v>137.69999999999999</v>
      </c>
      <c r="P6">
        <v>142.06</v>
      </c>
      <c r="Q6" s="204">
        <v>132.77000000000001</v>
      </c>
      <c r="R6" s="203">
        <v>140.5</v>
      </c>
      <c r="S6">
        <v>152.79</v>
      </c>
      <c r="T6">
        <v>168.59</v>
      </c>
      <c r="U6">
        <v>171.53</v>
      </c>
      <c r="V6">
        <v>163.06</v>
      </c>
      <c r="W6">
        <v>171.42</v>
      </c>
      <c r="X6" s="178">
        <v>143.34</v>
      </c>
      <c r="Y6">
        <v>165.01</v>
      </c>
      <c r="Z6" s="178">
        <v>154.12</v>
      </c>
      <c r="AA6">
        <v>150.08000000000001</v>
      </c>
      <c r="AB6">
        <v>163.96</v>
      </c>
      <c r="AC6" s="204">
        <v>157.59</v>
      </c>
      <c r="AD6" s="203">
        <v>154.85</v>
      </c>
      <c r="AE6">
        <v>145.85</v>
      </c>
      <c r="AF6">
        <v>149.06</v>
      </c>
      <c r="AG6">
        <v>144.68</v>
      </c>
      <c r="AH6">
        <v>146.46</v>
      </c>
      <c r="AI6">
        <v>149.46</v>
      </c>
      <c r="AJ6">
        <v>152.01</v>
      </c>
      <c r="AK6">
        <v>151.68</v>
      </c>
      <c r="AL6">
        <v>144.09</v>
      </c>
      <c r="AM6">
        <v>147.22</v>
      </c>
      <c r="AN6">
        <v>154.13</v>
      </c>
      <c r="AO6" s="204">
        <v>149.44</v>
      </c>
      <c r="AP6">
        <v>152.96</v>
      </c>
      <c r="AQ6">
        <v>149.80000000000001</v>
      </c>
      <c r="AR6">
        <v>143.99</v>
      </c>
      <c r="AS6">
        <v>151.30000000000001</v>
      </c>
      <c r="AT6">
        <v>156.72</v>
      </c>
      <c r="AU6">
        <v>146.69999999999999</v>
      </c>
      <c r="AV6">
        <v>155.38999999999999</v>
      </c>
      <c r="AW6">
        <v>146.01</v>
      </c>
      <c r="AX6">
        <v>152.47</v>
      </c>
      <c r="AY6">
        <v>152.24</v>
      </c>
      <c r="AZ6">
        <v>158.86000000000001</v>
      </c>
      <c r="BA6">
        <v>152.07</v>
      </c>
      <c r="BB6">
        <v>153.86000000000001</v>
      </c>
      <c r="BC6" s="226">
        <f t="shared" si="6"/>
        <v>134.62</v>
      </c>
      <c r="BD6" s="227">
        <f t="shared" si="0"/>
        <v>158.49916666666667</v>
      </c>
      <c r="BE6" s="257">
        <f t="shared" si="17"/>
        <v>0.17738201356905847</v>
      </c>
      <c r="BF6" s="258">
        <f t="shared" si="1"/>
        <v>50.305939614227128</v>
      </c>
      <c r="BG6" s="185">
        <f t="shared" si="7"/>
        <v>31.164497709940008</v>
      </c>
      <c r="BH6" s="295">
        <f t="shared" si="8"/>
        <v>1.1770894982573887E-2</v>
      </c>
      <c r="BI6" s="184">
        <f t="shared" si="9"/>
        <v>3.3766961341447375</v>
      </c>
      <c r="BJ6" s="298">
        <f t="shared" si="10"/>
        <v>-6.9843640781179592E-4</v>
      </c>
      <c r="BK6" s="300">
        <f t="shared" si="11"/>
        <v>150.57583333333335</v>
      </c>
      <c r="BL6" s="300">
        <f t="shared" si="12"/>
        <v>151.61749999999998</v>
      </c>
      <c r="BM6" s="297">
        <f t="shared" si="13"/>
        <v>6.9178874432038739E-3</v>
      </c>
      <c r="BN6" s="301">
        <f t="shared" si="14"/>
        <v>2.0843282139588211</v>
      </c>
      <c r="BO6" s="294">
        <f t="shared" si="15"/>
        <v>4.6541746385939014E-3</v>
      </c>
      <c r="BP6" s="141">
        <f t="shared" si="2"/>
        <v>149.12416666666664</v>
      </c>
      <c r="BQ6" s="141">
        <f t="shared" si="3"/>
        <v>152.76083333333335</v>
      </c>
      <c r="BR6" s="6">
        <f t="shared" si="16"/>
        <v>2.4386836472961804E-2</v>
      </c>
    </row>
    <row r="7" spans="1:70" s="301" customFormat="1" ht="15.75">
      <c r="A7" s="311">
        <v>210.34</v>
      </c>
      <c r="B7" s="336">
        <f t="shared" si="4"/>
        <v>2.1033999999999994E-2</v>
      </c>
      <c r="C7" s="312">
        <v>1010105</v>
      </c>
      <c r="D7" s="351">
        <f t="shared" si="5"/>
        <v>7</v>
      </c>
      <c r="E7" s="296" t="s">
        <v>205</v>
      </c>
      <c r="F7" s="313">
        <v>132.4325</v>
      </c>
      <c r="G7" s="314">
        <v>132.43249999999998</v>
      </c>
      <c r="H7" s="314">
        <v>132.4325</v>
      </c>
      <c r="I7" s="314">
        <v>132.4325</v>
      </c>
      <c r="J7" s="301">
        <v>125.5</v>
      </c>
      <c r="K7" s="301">
        <v>126.01</v>
      </c>
      <c r="L7" s="301">
        <v>134.57</v>
      </c>
      <c r="M7" s="301">
        <v>133.78</v>
      </c>
      <c r="N7" s="301">
        <v>134.43</v>
      </c>
      <c r="O7" s="315">
        <v>135.52000000000001</v>
      </c>
      <c r="P7" s="301">
        <v>136.1</v>
      </c>
      <c r="Q7" s="296">
        <v>133.55000000000001</v>
      </c>
      <c r="R7" s="316">
        <v>134.52000000000001</v>
      </c>
      <c r="S7" s="301">
        <v>131.47999999999999</v>
      </c>
      <c r="T7" s="301">
        <v>133.54</v>
      </c>
      <c r="U7" s="301">
        <v>140.69999999999999</v>
      </c>
      <c r="V7" s="301">
        <v>147.80000000000001</v>
      </c>
      <c r="W7" s="301">
        <v>144.97</v>
      </c>
      <c r="X7" s="315">
        <v>169.56</v>
      </c>
      <c r="Y7" s="301">
        <v>150.71</v>
      </c>
      <c r="Z7" s="315">
        <v>148.08000000000001</v>
      </c>
      <c r="AA7" s="301">
        <v>153.96</v>
      </c>
      <c r="AB7" s="301">
        <v>152.65</v>
      </c>
      <c r="AC7" s="296">
        <v>144.94999999999999</v>
      </c>
      <c r="AD7" s="316">
        <v>144.91999999999999</v>
      </c>
      <c r="AE7" s="301">
        <v>149.06</v>
      </c>
      <c r="AF7" s="301">
        <v>152.09</v>
      </c>
      <c r="AG7" s="301">
        <v>148.44999999999999</v>
      </c>
      <c r="AH7" s="301">
        <v>148.68</v>
      </c>
      <c r="AI7" s="301">
        <v>147.44</v>
      </c>
      <c r="AJ7" s="301">
        <v>150.66</v>
      </c>
      <c r="AK7" s="301">
        <v>154.5</v>
      </c>
      <c r="AL7" s="301">
        <v>156.22</v>
      </c>
      <c r="AM7" s="301">
        <v>154.47</v>
      </c>
      <c r="AN7" s="301">
        <v>150.6</v>
      </c>
      <c r="AO7" s="296">
        <v>144.77000000000001</v>
      </c>
      <c r="AP7" s="301">
        <v>147.77000000000001</v>
      </c>
      <c r="AQ7" s="301">
        <v>149.61000000000001</v>
      </c>
      <c r="AR7" s="301">
        <v>155.97</v>
      </c>
      <c r="AS7" s="301">
        <v>160.49</v>
      </c>
      <c r="AT7" s="301">
        <v>161.27000000000001</v>
      </c>
      <c r="AU7" s="301">
        <v>160.57</v>
      </c>
      <c r="AV7" s="301">
        <v>163.21</v>
      </c>
      <c r="AW7" s="301">
        <v>159.75</v>
      </c>
      <c r="AX7" s="301">
        <v>160.21</v>
      </c>
      <c r="AY7" s="301">
        <v>162.62</v>
      </c>
      <c r="AZ7">
        <v>158.05000000000001</v>
      </c>
      <c r="BA7" s="301">
        <v>157.21</v>
      </c>
      <c r="BB7" s="301">
        <v>152.66</v>
      </c>
      <c r="BC7" s="317">
        <f t="shared" si="6"/>
        <v>132.43249999999998</v>
      </c>
      <c r="BD7" s="318">
        <f t="shared" si="0"/>
        <v>146.07666666666668</v>
      </c>
      <c r="BE7" s="319">
        <f t="shared" si="17"/>
        <v>0.1030273283874179</v>
      </c>
      <c r="BF7" s="320">
        <f t="shared" si="1"/>
        <v>19.56131651034103</v>
      </c>
      <c r="BG7" s="321">
        <f t="shared" si="7"/>
        <v>12.118223181294624</v>
      </c>
      <c r="BH7" s="295">
        <f t="shared" si="8"/>
        <v>-2.8942179250683875E-2</v>
      </c>
      <c r="BI7" s="184">
        <f t="shared" si="9"/>
        <v>-5.8411897212610606</v>
      </c>
      <c r="BJ7" s="298">
        <f t="shared" si="10"/>
        <v>1.2081926842665346E-3</v>
      </c>
      <c r="BK7" s="300">
        <f t="shared" si="11"/>
        <v>150.34083333333334</v>
      </c>
      <c r="BL7" s="300">
        <f t="shared" si="12"/>
        <v>158.46833333333336</v>
      </c>
      <c r="BM7" s="297">
        <f>BL7/BK7-1</f>
        <v>5.4060495873266001E-2</v>
      </c>
      <c r="BN7" s="301">
        <f t="shared" si="14"/>
        <v>11.067391792156597</v>
      </c>
      <c r="BO7" s="324">
        <f>(BN7/$BN$126)/100</f>
        <v>2.4712794198857968E-2</v>
      </c>
      <c r="BP7" s="314">
        <f t="shared" si="2"/>
        <v>139.66249999999999</v>
      </c>
      <c r="BQ7" s="314">
        <f t="shared" si="3"/>
        <v>149.30416666666667</v>
      </c>
      <c r="BR7" s="166">
        <f t="shared" si="16"/>
        <v>6.9035472418628396E-2</v>
      </c>
    </row>
    <row r="8" spans="1:70" s="335" customFormat="1" ht="15.75">
      <c r="A8" s="337">
        <v>195.52</v>
      </c>
      <c r="B8" s="338">
        <f t="shared" si="4"/>
        <v>1.9551999999999993E-2</v>
      </c>
      <c r="C8" s="339">
        <v>1010201</v>
      </c>
      <c r="D8" s="351">
        <f t="shared" si="5"/>
        <v>7</v>
      </c>
      <c r="E8" s="340" t="s">
        <v>206</v>
      </c>
      <c r="F8" s="341">
        <v>164.53625</v>
      </c>
      <c r="G8" s="342">
        <v>164.53624999999997</v>
      </c>
      <c r="H8" s="342">
        <v>164.53625</v>
      </c>
      <c r="I8" s="342">
        <v>164.53625</v>
      </c>
      <c r="J8" s="335">
        <v>162.44</v>
      </c>
      <c r="K8" s="335">
        <v>162.09</v>
      </c>
      <c r="L8" s="335">
        <v>162.47</v>
      </c>
      <c r="M8" s="335">
        <v>167.32</v>
      </c>
      <c r="N8" s="335">
        <v>161.13999999999999</v>
      </c>
      <c r="O8" s="343">
        <v>168.81</v>
      </c>
      <c r="P8" s="335">
        <v>163.83000000000001</v>
      </c>
      <c r="Q8" s="344">
        <v>168.19</v>
      </c>
      <c r="R8" s="345">
        <v>169.73</v>
      </c>
      <c r="S8" s="335">
        <v>167.08</v>
      </c>
      <c r="T8" s="335">
        <v>168.5</v>
      </c>
      <c r="U8" s="335">
        <v>166.41</v>
      </c>
      <c r="V8" s="335">
        <v>176.56</v>
      </c>
      <c r="W8" s="335">
        <v>182.63</v>
      </c>
      <c r="X8" s="343">
        <v>167.42</v>
      </c>
      <c r="Y8" s="335">
        <v>174.38</v>
      </c>
      <c r="Z8" s="343">
        <v>180.84</v>
      </c>
      <c r="AA8" s="335">
        <v>188.64</v>
      </c>
      <c r="AB8" s="335">
        <v>172.89</v>
      </c>
      <c r="AC8" s="344">
        <v>187.34</v>
      </c>
      <c r="AD8" s="345">
        <v>191.84</v>
      </c>
      <c r="AE8" s="335">
        <v>191.68</v>
      </c>
      <c r="AF8" s="335">
        <v>186.46</v>
      </c>
      <c r="AG8" s="335">
        <v>191.43</v>
      </c>
      <c r="AH8" s="335">
        <v>192.76</v>
      </c>
      <c r="AI8" s="335">
        <v>191.7</v>
      </c>
      <c r="AJ8" s="335">
        <v>183.14</v>
      </c>
      <c r="AK8" s="335">
        <v>193.02</v>
      </c>
      <c r="AL8" s="335">
        <v>197.36</v>
      </c>
      <c r="AM8" s="335">
        <v>202.11</v>
      </c>
      <c r="AN8" s="335">
        <v>211.92</v>
      </c>
      <c r="AO8" s="344">
        <v>217.36</v>
      </c>
      <c r="AP8" s="335">
        <v>200.77</v>
      </c>
      <c r="AQ8" s="335">
        <v>201.58</v>
      </c>
      <c r="AR8" s="335">
        <v>188.82</v>
      </c>
      <c r="AS8" s="335">
        <v>196.84</v>
      </c>
      <c r="AT8" s="335">
        <v>212.52</v>
      </c>
      <c r="AU8" s="335">
        <v>204.59</v>
      </c>
      <c r="AV8" s="335">
        <v>206.37</v>
      </c>
      <c r="AW8" s="335">
        <v>216.27</v>
      </c>
      <c r="AX8" s="335">
        <v>215.36</v>
      </c>
      <c r="AY8" s="335">
        <v>219.23</v>
      </c>
      <c r="AZ8">
        <v>216.95</v>
      </c>
      <c r="BA8" s="335">
        <v>215.81</v>
      </c>
      <c r="BB8" s="335">
        <v>201.71</v>
      </c>
      <c r="BC8" s="341">
        <f t="shared" si="6"/>
        <v>164.53625</v>
      </c>
      <c r="BD8" s="342">
        <f t="shared" si="0"/>
        <v>175.20166666666668</v>
      </c>
      <c r="BE8" s="257">
        <f t="shared" si="17"/>
        <v>6.4821075396252814E-2</v>
      </c>
      <c r="BF8" s="346">
        <f t="shared" si="1"/>
        <v>14.213407586815519</v>
      </c>
      <c r="BG8" s="344">
        <f t="shared" si="7"/>
        <v>8.8051969923743059</v>
      </c>
      <c r="BH8" s="295">
        <f t="shared" si="8"/>
        <v>-6.5335248598304085E-2</v>
      </c>
      <c r="BI8" s="184">
        <f t="shared" si="9"/>
        <v>-16.825901697245303</v>
      </c>
      <c r="BJ8" s="347">
        <f t="shared" si="10"/>
        <v>3.4802723943044276E-3</v>
      </c>
      <c r="BK8" s="300">
        <f t="shared" si="11"/>
        <v>190.14416666666671</v>
      </c>
      <c r="BL8" s="300">
        <f t="shared" si="12"/>
        <v>208.00416666666663</v>
      </c>
      <c r="BM8" s="353">
        <f t="shared" si="13"/>
        <v>9.3928729516638221E-2</v>
      </c>
      <c r="BN8" s="348">
        <f t="shared" si="14"/>
        <v>22.606799359368345</v>
      </c>
      <c r="BO8" s="354">
        <f t="shared" si="15"/>
        <v>5.0479570124089726E-2</v>
      </c>
      <c r="BP8" s="342">
        <f t="shared" si="2"/>
        <v>168.96833333333333</v>
      </c>
      <c r="BQ8" s="342">
        <f t="shared" si="3"/>
        <v>186.09166666666667</v>
      </c>
      <c r="BR8" s="163">
        <f t="shared" si="16"/>
        <v>0.10134048786261718</v>
      </c>
    </row>
    <row r="9" spans="1:70" ht="15.75">
      <c r="A9" s="232">
        <v>64.55</v>
      </c>
      <c r="B9" s="336">
        <f t="shared" si="4"/>
        <v>6.4549999999999972E-3</v>
      </c>
      <c r="C9" s="245">
        <v>1010202</v>
      </c>
      <c r="D9" s="351">
        <f t="shared" si="5"/>
        <v>7</v>
      </c>
      <c r="E9" s="204" t="s">
        <v>207</v>
      </c>
      <c r="F9" s="231">
        <v>135.39250000000001</v>
      </c>
      <c r="G9" s="141">
        <v>135.39250000000001</v>
      </c>
      <c r="H9" s="141">
        <v>135.39250000000004</v>
      </c>
      <c r="I9" s="141">
        <v>135.39249999999998</v>
      </c>
      <c r="J9">
        <v>135.03</v>
      </c>
      <c r="K9">
        <v>132.21</v>
      </c>
      <c r="L9">
        <v>129.5</v>
      </c>
      <c r="M9">
        <v>138</v>
      </c>
      <c r="N9">
        <v>134.30000000000001</v>
      </c>
      <c r="O9" s="175">
        <v>135.4</v>
      </c>
      <c r="P9">
        <v>138.57</v>
      </c>
      <c r="Q9" s="204">
        <v>140.13</v>
      </c>
      <c r="R9" s="203">
        <v>138.77000000000001</v>
      </c>
      <c r="S9">
        <v>138.61000000000001</v>
      </c>
      <c r="T9">
        <v>140.54</v>
      </c>
      <c r="U9">
        <v>140.59</v>
      </c>
      <c r="V9">
        <v>139.96</v>
      </c>
      <c r="W9">
        <v>136.18</v>
      </c>
      <c r="X9" s="175">
        <v>150.1</v>
      </c>
      <c r="Y9">
        <v>139.24</v>
      </c>
      <c r="Z9" s="175">
        <v>134.36000000000001</v>
      </c>
      <c r="AA9">
        <v>134.81</v>
      </c>
      <c r="AB9">
        <v>137.84</v>
      </c>
      <c r="AC9" s="204">
        <v>143.1</v>
      </c>
      <c r="AD9" s="203">
        <v>147.53</v>
      </c>
      <c r="AE9">
        <v>140.28</v>
      </c>
      <c r="AF9">
        <v>147.05000000000001</v>
      </c>
      <c r="AG9">
        <v>143.35</v>
      </c>
      <c r="AH9">
        <v>145.01</v>
      </c>
      <c r="AI9">
        <v>130.97</v>
      </c>
      <c r="AJ9">
        <v>134.38</v>
      </c>
      <c r="AK9">
        <v>139.07</v>
      </c>
      <c r="AL9">
        <v>142.19999999999999</v>
      </c>
      <c r="AM9">
        <v>143.65</v>
      </c>
      <c r="AN9">
        <v>145.87</v>
      </c>
      <c r="AO9" s="204">
        <v>159.24</v>
      </c>
      <c r="AP9">
        <v>143.32</v>
      </c>
      <c r="AQ9">
        <v>165.22</v>
      </c>
      <c r="AR9">
        <v>168.35</v>
      </c>
      <c r="AS9">
        <v>163.97</v>
      </c>
      <c r="AT9">
        <v>163.69999999999999</v>
      </c>
      <c r="AU9">
        <v>165.98</v>
      </c>
      <c r="AV9">
        <v>165.85</v>
      </c>
      <c r="AW9">
        <v>166.43</v>
      </c>
      <c r="AX9">
        <v>164.99</v>
      </c>
      <c r="AY9">
        <v>141.65</v>
      </c>
      <c r="AZ9">
        <v>140.5</v>
      </c>
      <c r="BA9">
        <v>137.69</v>
      </c>
      <c r="BB9">
        <v>139.97999999999999</v>
      </c>
      <c r="BC9" s="226">
        <f t="shared" si="6"/>
        <v>135.39250000000001</v>
      </c>
      <c r="BD9" s="227">
        <f t="shared" si="0"/>
        <v>139.50833333333335</v>
      </c>
      <c r="BE9" s="193">
        <f t="shared" si="17"/>
        <v>3.0399271254562432E-2</v>
      </c>
      <c r="BF9" s="258">
        <f t="shared" si="1"/>
        <v>1.8108531027033696</v>
      </c>
      <c r="BG9" s="185">
        <f t="shared" si="7"/>
        <v>1.1218223495079418</v>
      </c>
      <c r="BH9" s="295">
        <f t="shared" si="8"/>
        <v>1.6631563657491411E-2</v>
      </c>
      <c r="BI9" s="184">
        <f t="shared" si="9"/>
        <v>0.90219366865153361</v>
      </c>
      <c r="BJ9" s="298">
        <f t="shared" si="10"/>
        <v>-1.8660989323610643E-4</v>
      </c>
      <c r="BK9" s="300">
        <f t="shared" si="11"/>
        <v>141.20249999999999</v>
      </c>
      <c r="BL9" s="300">
        <f t="shared" si="12"/>
        <v>157.02583333333334</v>
      </c>
      <c r="BM9" s="297">
        <f t="shared" si="13"/>
        <v>0.11206128314536468</v>
      </c>
      <c r="BN9" s="301">
        <f t="shared" si="14"/>
        <v>6.6124234952125258</v>
      </c>
      <c r="BO9" s="294">
        <f t="shared" si="15"/>
        <v>1.4765128411618091E-2</v>
      </c>
      <c r="BP9" s="141">
        <f t="shared" si="2"/>
        <v>139.26249999999999</v>
      </c>
      <c r="BQ9" s="141">
        <f t="shared" si="3"/>
        <v>139.82666666666668</v>
      </c>
      <c r="BR9" s="6">
        <f t="shared" si="16"/>
        <v>4.0511025341831708E-3</v>
      </c>
    </row>
    <row r="10" spans="1:70" ht="15.75">
      <c r="A10" s="232">
        <v>81.27</v>
      </c>
      <c r="B10" s="336">
        <f t="shared" si="4"/>
        <v>8.1269999999999971E-3</v>
      </c>
      <c r="C10" s="245">
        <v>1010203</v>
      </c>
      <c r="D10" s="351">
        <f t="shared" si="5"/>
        <v>7</v>
      </c>
      <c r="E10" s="204" t="s">
        <v>208</v>
      </c>
      <c r="F10" s="231">
        <v>137.74375000000001</v>
      </c>
      <c r="G10" s="141">
        <v>137.74375000000001</v>
      </c>
      <c r="H10" s="141">
        <v>137.74374999999998</v>
      </c>
      <c r="I10" s="141">
        <v>137.74375000000001</v>
      </c>
      <c r="J10">
        <v>139.04</v>
      </c>
      <c r="K10">
        <v>136.19</v>
      </c>
      <c r="L10">
        <v>137.35</v>
      </c>
      <c r="M10">
        <v>135.72</v>
      </c>
      <c r="N10">
        <v>136.68</v>
      </c>
      <c r="O10" s="178">
        <v>136.4</v>
      </c>
      <c r="P10">
        <v>141.21</v>
      </c>
      <c r="Q10" s="204">
        <v>139.36000000000001</v>
      </c>
      <c r="R10" s="203">
        <v>136.91</v>
      </c>
      <c r="S10">
        <v>138.26</v>
      </c>
      <c r="T10">
        <v>136.13999999999999</v>
      </c>
      <c r="U10">
        <v>137.44999999999999</v>
      </c>
      <c r="V10">
        <v>140.15</v>
      </c>
      <c r="W10">
        <v>139.54</v>
      </c>
      <c r="X10" s="178">
        <v>134.72999999999999</v>
      </c>
      <c r="Y10">
        <v>140.43</v>
      </c>
      <c r="Z10" s="178">
        <v>141.31</v>
      </c>
      <c r="AA10">
        <v>141.09</v>
      </c>
      <c r="AB10">
        <v>141.32</v>
      </c>
      <c r="AC10" s="204">
        <v>143.22999999999999</v>
      </c>
      <c r="AD10" s="203">
        <v>142.44999999999999</v>
      </c>
      <c r="AE10">
        <v>138.84</v>
      </c>
      <c r="AF10">
        <v>141.75</v>
      </c>
      <c r="AG10">
        <v>141.29</v>
      </c>
      <c r="AH10">
        <v>140.32</v>
      </c>
      <c r="AI10">
        <v>137.88</v>
      </c>
      <c r="AJ10">
        <v>142.09</v>
      </c>
      <c r="AK10">
        <v>140.59</v>
      </c>
      <c r="AL10">
        <v>139.66</v>
      </c>
      <c r="AM10">
        <v>143.78</v>
      </c>
      <c r="AN10">
        <v>144.35</v>
      </c>
      <c r="AO10" s="204">
        <v>144.85</v>
      </c>
      <c r="AP10">
        <v>144.44</v>
      </c>
      <c r="AQ10">
        <v>148.72</v>
      </c>
      <c r="AR10">
        <v>146.22</v>
      </c>
      <c r="AS10">
        <v>148</v>
      </c>
      <c r="AT10">
        <v>148.15</v>
      </c>
      <c r="AU10">
        <v>146.16999999999999</v>
      </c>
      <c r="AV10">
        <v>148.59</v>
      </c>
      <c r="AW10">
        <v>148.22999999999999</v>
      </c>
      <c r="AX10">
        <v>148.16</v>
      </c>
      <c r="AY10">
        <v>145.49</v>
      </c>
      <c r="AZ10">
        <v>144.88</v>
      </c>
      <c r="BA10">
        <v>145.75</v>
      </c>
      <c r="BB10">
        <v>145.5</v>
      </c>
      <c r="BC10" s="226">
        <f t="shared" si="6"/>
        <v>137.74375000000001</v>
      </c>
      <c r="BD10" s="227">
        <f t="shared" si="0"/>
        <v>139.21333333333331</v>
      </c>
      <c r="BE10" s="193">
        <f t="shared" si="17"/>
        <v>1.0668965621549509E-2</v>
      </c>
      <c r="BF10" s="258">
        <f t="shared" si="1"/>
        <v>0.81405485835509184</v>
      </c>
      <c r="BG10" s="185">
        <f t="shared" si="7"/>
        <v>0.50430646884881891</v>
      </c>
      <c r="BH10" s="295">
        <f t="shared" si="8"/>
        <v>-1.7152658662092923E-3</v>
      </c>
      <c r="BI10" s="184">
        <f t="shared" si="9"/>
        <v>-0.12400474810716852</v>
      </c>
      <c r="BJ10" s="298">
        <f t="shared" si="10"/>
        <v>2.5649163377122813E-5</v>
      </c>
      <c r="BK10" s="300">
        <f t="shared" si="11"/>
        <v>141.1</v>
      </c>
      <c r="BL10" s="300">
        <f t="shared" si="12"/>
        <v>146.98833333333334</v>
      </c>
      <c r="BM10" s="297">
        <f t="shared" si="13"/>
        <v>4.1731632412000952E-2</v>
      </c>
      <c r="BN10" s="301">
        <f t="shared" si="14"/>
        <v>3.0980547146361515</v>
      </c>
      <c r="BO10" s="294">
        <f t="shared" si="15"/>
        <v>6.9177625602685954E-3</v>
      </c>
      <c r="BP10" s="141">
        <f t="shared" si="2"/>
        <v>137.71250000000001</v>
      </c>
      <c r="BQ10" s="141">
        <f t="shared" si="3"/>
        <v>140.99999999999997</v>
      </c>
      <c r="BR10" s="6">
        <f t="shared" si="16"/>
        <v>2.3872197512934346E-2</v>
      </c>
    </row>
    <row r="11" spans="1:70" ht="15.75">
      <c r="A11" s="232">
        <v>234.64</v>
      </c>
      <c r="B11" s="336">
        <f t="shared" si="4"/>
        <v>2.3463999999999992E-2</v>
      </c>
      <c r="C11" s="245">
        <v>1010204</v>
      </c>
      <c r="D11" s="351">
        <f t="shared" si="5"/>
        <v>7</v>
      </c>
      <c r="E11" s="204" t="s">
        <v>209</v>
      </c>
      <c r="F11" s="231">
        <v>122.175</v>
      </c>
      <c r="G11" s="141">
        <v>122.175</v>
      </c>
      <c r="H11" s="141">
        <v>122.17500000000001</v>
      </c>
      <c r="I11" s="141">
        <v>122.17500000000001</v>
      </c>
      <c r="J11">
        <v>119.37</v>
      </c>
      <c r="K11">
        <v>120.05</v>
      </c>
      <c r="L11">
        <v>121.66</v>
      </c>
      <c r="M11">
        <v>122.52</v>
      </c>
      <c r="N11">
        <v>121.11</v>
      </c>
      <c r="O11" s="175">
        <v>125.05</v>
      </c>
      <c r="P11">
        <v>123.83</v>
      </c>
      <c r="Q11" s="204">
        <v>123.81</v>
      </c>
      <c r="R11" s="203">
        <v>123.59</v>
      </c>
      <c r="S11">
        <v>122.76</v>
      </c>
      <c r="T11">
        <v>123.11</v>
      </c>
      <c r="U11">
        <v>125.8</v>
      </c>
      <c r="V11">
        <v>128.53</v>
      </c>
      <c r="W11">
        <v>129.44999999999999</v>
      </c>
      <c r="X11" s="175">
        <v>123.53</v>
      </c>
      <c r="Y11">
        <v>127.15</v>
      </c>
      <c r="Z11" s="175">
        <v>130.59</v>
      </c>
      <c r="AA11">
        <v>130.46</v>
      </c>
      <c r="AB11">
        <v>127.34</v>
      </c>
      <c r="AC11" s="204">
        <v>128.38</v>
      </c>
      <c r="AD11" s="203">
        <v>128.32</v>
      </c>
      <c r="AE11">
        <v>125.76</v>
      </c>
      <c r="AF11">
        <v>127.19</v>
      </c>
      <c r="AG11">
        <v>128.11000000000001</v>
      </c>
      <c r="AH11">
        <v>123.28</v>
      </c>
      <c r="AI11">
        <v>122.18</v>
      </c>
      <c r="AJ11">
        <v>124.3</v>
      </c>
      <c r="AK11">
        <v>126.41</v>
      </c>
      <c r="AL11">
        <v>127.96</v>
      </c>
      <c r="AM11">
        <v>129.03</v>
      </c>
      <c r="AN11">
        <v>130.43</v>
      </c>
      <c r="AO11" s="204">
        <v>131.88999999999999</v>
      </c>
      <c r="AP11">
        <v>130.78</v>
      </c>
      <c r="AQ11">
        <v>130.27000000000001</v>
      </c>
      <c r="AR11">
        <v>135.62</v>
      </c>
      <c r="AS11">
        <v>134.38</v>
      </c>
      <c r="AT11">
        <v>136.29</v>
      </c>
      <c r="AU11">
        <v>134.66</v>
      </c>
      <c r="AV11">
        <v>141.79</v>
      </c>
      <c r="AW11">
        <v>140.31</v>
      </c>
      <c r="AX11">
        <v>137.33000000000001</v>
      </c>
      <c r="AY11">
        <v>137.18</v>
      </c>
      <c r="AZ11">
        <v>141.11000000000001</v>
      </c>
      <c r="BA11">
        <v>140.22</v>
      </c>
      <c r="BB11">
        <v>137.82</v>
      </c>
      <c r="BC11" s="226">
        <f t="shared" si="6"/>
        <v>122.17499999999997</v>
      </c>
      <c r="BD11" s="227">
        <f t="shared" si="0"/>
        <v>126.72416666666668</v>
      </c>
      <c r="BE11" s="193">
        <f t="shared" si="17"/>
        <v>3.7234840733920249E-2</v>
      </c>
      <c r="BF11" s="258">
        <f t="shared" si="1"/>
        <v>7.2755041550228592</v>
      </c>
      <c r="BG11" s="185">
        <f t="shared" si="7"/>
        <v>4.5071702132315377</v>
      </c>
      <c r="BH11" s="295">
        <f t="shared" si="8"/>
        <v>-1.7115960633290572E-2</v>
      </c>
      <c r="BI11" s="184">
        <f t="shared" si="9"/>
        <v>-3.437014289655647</v>
      </c>
      <c r="BJ11" s="298">
        <f t="shared" si="10"/>
        <v>7.1091262544798655E-4</v>
      </c>
      <c r="BK11" s="300">
        <f t="shared" si="11"/>
        <v>126.52166666666666</v>
      </c>
      <c r="BL11" s="300">
        <f t="shared" si="12"/>
        <v>137.24833333333333</v>
      </c>
      <c r="BM11" s="353">
        <f t="shared" si="13"/>
        <v>8.4781262761318921E-2</v>
      </c>
      <c r="BN11" s="301">
        <f t="shared" si="14"/>
        <v>16.294208595240899</v>
      </c>
      <c r="BO11" s="355">
        <f t="shared" si="15"/>
        <v>3.6383949462494396E-2</v>
      </c>
      <c r="BP11" s="141">
        <f t="shared" si="2"/>
        <v>124.42416666666666</v>
      </c>
      <c r="BQ11" s="141">
        <f t="shared" si="3"/>
        <v>126.92166666666668</v>
      </c>
      <c r="BR11" s="6">
        <f t="shared" si="16"/>
        <v>2.0072467165408892E-2</v>
      </c>
    </row>
    <row r="12" spans="1:70" s="301" customFormat="1" ht="15.75">
      <c r="A12" s="311">
        <v>67.61</v>
      </c>
      <c r="B12" s="336">
        <f t="shared" si="4"/>
        <v>6.7609999999999979E-3</v>
      </c>
      <c r="C12" s="312">
        <v>1010205</v>
      </c>
      <c r="D12" s="351">
        <f t="shared" si="5"/>
        <v>7</v>
      </c>
      <c r="E12" s="296" t="s">
        <v>210</v>
      </c>
      <c r="F12" s="313">
        <v>114.44875</v>
      </c>
      <c r="G12" s="314">
        <v>114.44874999999999</v>
      </c>
      <c r="H12" s="314">
        <v>114.44874999999996</v>
      </c>
      <c r="I12" s="314">
        <v>114.44874999999999</v>
      </c>
      <c r="J12" s="301">
        <v>113.89</v>
      </c>
      <c r="K12" s="301">
        <v>113.89</v>
      </c>
      <c r="L12" s="301">
        <v>113.9</v>
      </c>
      <c r="M12" s="301">
        <v>113.9</v>
      </c>
      <c r="N12" s="301">
        <v>114.42</v>
      </c>
      <c r="O12" s="322">
        <v>114.42</v>
      </c>
      <c r="P12" s="301">
        <v>114.42</v>
      </c>
      <c r="Q12" s="296">
        <v>116.75</v>
      </c>
      <c r="R12" s="316">
        <v>116.13</v>
      </c>
      <c r="S12" s="301">
        <v>116.13</v>
      </c>
      <c r="T12" s="301">
        <v>116.28</v>
      </c>
      <c r="U12" s="301">
        <v>116.79</v>
      </c>
      <c r="V12" s="301">
        <v>118.25</v>
      </c>
      <c r="W12" s="301">
        <v>119.23</v>
      </c>
      <c r="X12" s="322">
        <v>128.02000000000001</v>
      </c>
      <c r="Y12" s="301">
        <v>121.9</v>
      </c>
      <c r="Z12" s="322">
        <v>124.83</v>
      </c>
      <c r="AA12" s="301">
        <v>125.16</v>
      </c>
      <c r="AB12" s="301">
        <v>125.21</v>
      </c>
      <c r="AC12" s="296">
        <v>125.21</v>
      </c>
      <c r="AD12" s="316">
        <v>128.44999999999999</v>
      </c>
      <c r="AE12" s="301">
        <v>132.22999999999999</v>
      </c>
      <c r="AF12" s="301">
        <v>132.69999999999999</v>
      </c>
      <c r="AG12" s="301">
        <v>133.19</v>
      </c>
      <c r="AH12" s="301">
        <v>132.96</v>
      </c>
      <c r="AI12" s="301">
        <v>133.76</v>
      </c>
      <c r="AJ12" s="301">
        <v>134.28</v>
      </c>
      <c r="AK12" s="301">
        <v>134.13</v>
      </c>
      <c r="AL12" s="301">
        <v>134.13</v>
      </c>
      <c r="AM12" s="301">
        <v>134.4</v>
      </c>
      <c r="AN12" s="301">
        <v>134.28</v>
      </c>
      <c r="AO12" s="296">
        <v>134.28</v>
      </c>
      <c r="AP12" s="301">
        <v>132.66</v>
      </c>
      <c r="AQ12" s="301">
        <v>132.84</v>
      </c>
      <c r="AR12" s="301">
        <v>134.13</v>
      </c>
      <c r="AS12" s="301">
        <v>131.32</v>
      </c>
      <c r="AT12" s="301">
        <v>130.93</v>
      </c>
      <c r="AU12" s="301">
        <v>130.91999999999999</v>
      </c>
      <c r="AV12" s="301">
        <v>131.24</v>
      </c>
      <c r="AW12" s="301">
        <v>131.57</v>
      </c>
      <c r="AX12" s="301">
        <v>132.94999999999999</v>
      </c>
      <c r="AY12" s="301">
        <v>132.69</v>
      </c>
      <c r="AZ12">
        <v>132.76</v>
      </c>
      <c r="BA12" s="301">
        <v>130.84</v>
      </c>
      <c r="BB12" s="301">
        <v>132.6</v>
      </c>
      <c r="BC12" s="317">
        <f t="shared" si="6"/>
        <v>114.44875</v>
      </c>
      <c r="BD12" s="318">
        <f t="shared" si="0"/>
        <v>121.09500000000001</v>
      </c>
      <c r="BE12" s="279">
        <f t="shared" si="17"/>
        <v>5.8071844384495419E-2</v>
      </c>
      <c r="BF12" s="320">
        <f t="shared" si="1"/>
        <v>3.0627870637501466</v>
      </c>
      <c r="BG12" s="321">
        <f t="shared" si="7"/>
        <v>1.897394644971125</v>
      </c>
      <c r="BH12" s="295">
        <f t="shared" si="8"/>
        <v>1.3451543870375948E-2</v>
      </c>
      <c r="BI12" s="184">
        <f t="shared" si="9"/>
        <v>0.72625920484139728</v>
      </c>
      <c r="BJ12" s="298">
        <f t="shared" si="10"/>
        <v>-1.5021957855208489E-4</v>
      </c>
      <c r="BK12" s="300">
        <f t="shared" si="11"/>
        <v>131.72083333333333</v>
      </c>
      <c r="BL12" s="300">
        <f t="shared" si="12"/>
        <v>132.06583333333333</v>
      </c>
      <c r="BM12" s="297">
        <f t="shared" si="13"/>
        <v>2.6191756555846712E-3</v>
      </c>
      <c r="BN12" s="301">
        <f t="shared" si="14"/>
        <v>0.15100678722905361</v>
      </c>
      <c r="BO12" s="294">
        <f t="shared" si="15"/>
        <v>3.3718871848984714E-4</v>
      </c>
      <c r="BP12" s="314">
        <f t="shared" si="2"/>
        <v>117.06166666666667</v>
      </c>
      <c r="BQ12" s="314">
        <f t="shared" si="3"/>
        <v>129.15666666666667</v>
      </c>
      <c r="BR12" s="166">
        <f t="shared" si="16"/>
        <v>0.10332161111664795</v>
      </c>
    </row>
    <row r="13" spans="1:70" ht="15.75">
      <c r="A13" s="232">
        <v>101.74</v>
      </c>
      <c r="B13" s="336">
        <f t="shared" si="4"/>
        <v>1.0173999999999996E-2</v>
      </c>
      <c r="C13" s="245">
        <v>1010206</v>
      </c>
      <c r="D13" s="351">
        <f t="shared" si="5"/>
        <v>7</v>
      </c>
      <c r="E13" s="204" t="s">
        <v>211</v>
      </c>
      <c r="F13" s="231">
        <v>136.19874999999999</v>
      </c>
      <c r="G13" s="141">
        <v>136.19874999999999</v>
      </c>
      <c r="H13" s="141">
        <v>136.19874999999999</v>
      </c>
      <c r="I13" s="141">
        <v>136.19874999999999</v>
      </c>
      <c r="J13">
        <v>133.08000000000001</v>
      </c>
      <c r="K13">
        <v>133.6</v>
      </c>
      <c r="L13">
        <v>135.16</v>
      </c>
      <c r="M13">
        <v>134.19999999999999</v>
      </c>
      <c r="N13">
        <v>134.47</v>
      </c>
      <c r="O13" s="175">
        <v>139.54</v>
      </c>
      <c r="P13">
        <v>138.78</v>
      </c>
      <c r="Q13" s="204">
        <v>140.76</v>
      </c>
      <c r="R13" s="203">
        <v>139.31</v>
      </c>
      <c r="S13">
        <v>137.16999999999999</v>
      </c>
      <c r="T13">
        <v>137.97999999999999</v>
      </c>
      <c r="U13">
        <v>138.66</v>
      </c>
      <c r="V13">
        <v>137.65</v>
      </c>
      <c r="W13">
        <v>141.08000000000001</v>
      </c>
      <c r="X13" s="175">
        <v>134</v>
      </c>
      <c r="Y13">
        <v>137.59</v>
      </c>
      <c r="Z13" s="175">
        <v>139.55000000000001</v>
      </c>
      <c r="AA13">
        <v>139.66999999999999</v>
      </c>
      <c r="AB13">
        <v>137.69</v>
      </c>
      <c r="AC13" s="204">
        <v>141.22999999999999</v>
      </c>
      <c r="AD13" s="203">
        <v>140.85</v>
      </c>
      <c r="AE13">
        <v>137.82</v>
      </c>
      <c r="AF13">
        <v>142.76</v>
      </c>
      <c r="AG13">
        <v>145.37</v>
      </c>
      <c r="AH13">
        <v>139.91999999999999</v>
      </c>
      <c r="AI13">
        <v>140.84</v>
      </c>
      <c r="AJ13">
        <v>139.51</v>
      </c>
      <c r="AK13">
        <v>140.05000000000001</v>
      </c>
      <c r="AL13">
        <v>140.38999999999999</v>
      </c>
      <c r="AM13">
        <v>141.78</v>
      </c>
      <c r="AN13">
        <v>142</v>
      </c>
      <c r="AO13" s="204">
        <v>146.04</v>
      </c>
      <c r="AP13">
        <v>142.12</v>
      </c>
      <c r="AQ13">
        <v>143.01</v>
      </c>
      <c r="AR13">
        <v>140.55000000000001</v>
      </c>
      <c r="AS13">
        <v>146.22</v>
      </c>
      <c r="AT13">
        <v>142.66999999999999</v>
      </c>
      <c r="AU13">
        <v>141.08000000000001</v>
      </c>
      <c r="AV13">
        <v>138.94999999999999</v>
      </c>
      <c r="AW13">
        <v>143</v>
      </c>
      <c r="AX13">
        <v>141.49</v>
      </c>
      <c r="AY13">
        <v>141.13999999999999</v>
      </c>
      <c r="AZ13">
        <v>149.80000000000001</v>
      </c>
      <c r="BA13">
        <v>150.71</v>
      </c>
      <c r="BB13">
        <v>142.97999999999999</v>
      </c>
      <c r="BC13" s="226">
        <f t="shared" si="6"/>
        <v>136.19874999999999</v>
      </c>
      <c r="BD13" s="227">
        <f t="shared" si="0"/>
        <v>138.465</v>
      </c>
      <c r="BE13" s="193">
        <f t="shared" si="17"/>
        <v>1.6639286337062575E-2</v>
      </c>
      <c r="BF13" s="258">
        <f t="shared" si="1"/>
        <v>1.5715519622977663</v>
      </c>
      <c r="BG13" s="185">
        <f t="shared" si="7"/>
        <v>0.97357544468226731</v>
      </c>
      <c r="BH13" s="295">
        <f t="shared" si="8"/>
        <v>-5.1290558025346766E-2</v>
      </c>
      <c r="BI13" s="184">
        <f t="shared" si="9"/>
        <v>-4.799978292104468</v>
      </c>
      <c r="BJ13" s="298">
        <f t="shared" si="10"/>
        <v>9.9282833359276264E-4</v>
      </c>
      <c r="BK13" s="300">
        <f t="shared" si="11"/>
        <v>140.68416666666664</v>
      </c>
      <c r="BL13" s="300">
        <f t="shared" si="12"/>
        <v>143.46666666666667</v>
      </c>
      <c r="BM13" s="297">
        <f t="shared" si="13"/>
        <v>1.977834511109422E-2</v>
      </c>
      <c r="BN13" s="301">
        <f t="shared" si="14"/>
        <v>1.8327082846073091</v>
      </c>
      <c r="BO13" s="294">
        <f t="shared" si="15"/>
        <v>4.0923230617118103E-3</v>
      </c>
      <c r="BP13" s="141">
        <f t="shared" si="2"/>
        <v>137.79999999999998</v>
      </c>
      <c r="BQ13" s="141">
        <f t="shared" si="3"/>
        <v>140.23333333333335</v>
      </c>
      <c r="BR13" s="6">
        <f t="shared" si="16"/>
        <v>1.7658442186744283E-2</v>
      </c>
    </row>
    <row r="14" spans="1:70" ht="15.75">
      <c r="A14" s="232">
        <v>332.07</v>
      </c>
      <c r="B14" s="336">
        <f t="shared" si="4"/>
        <v>3.3206999999999987E-2</v>
      </c>
      <c r="C14" s="245">
        <v>1010301</v>
      </c>
      <c r="D14" s="351">
        <f t="shared" si="5"/>
        <v>7</v>
      </c>
      <c r="E14" s="309" t="s">
        <v>212</v>
      </c>
      <c r="F14" s="231">
        <v>187.9675</v>
      </c>
      <c r="G14" s="141">
        <v>187.9675</v>
      </c>
      <c r="H14" s="141">
        <v>187.9675</v>
      </c>
      <c r="I14" s="141">
        <v>187.9675</v>
      </c>
      <c r="J14">
        <v>185.48</v>
      </c>
      <c r="K14">
        <v>181.83</v>
      </c>
      <c r="L14">
        <v>186.64</v>
      </c>
      <c r="M14">
        <v>183.07</v>
      </c>
      <c r="N14">
        <v>188.82</v>
      </c>
      <c r="O14" s="178">
        <v>193.23</v>
      </c>
      <c r="P14">
        <v>193.94</v>
      </c>
      <c r="Q14" s="204">
        <v>190.73</v>
      </c>
      <c r="R14" s="203">
        <v>193.48</v>
      </c>
      <c r="S14">
        <v>192.37</v>
      </c>
      <c r="T14">
        <v>194.34</v>
      </c>
      <c r="U14">
        <v>198.14</v>
      </c>
      <c r="V14">
        <v>199.64</v>
      </c>
      <c r="W14">
        <v>197.99</v>
      </c>
      <c r="X14" s="178">
        <v>201.69</v>
      </c>
      <c r="Y14">
        <v>210.12</v>
      </c>
      <c r="Z14" s="178">
        <v>214.21</v>
      </c>
      <c r="AA14">
        <v>201.9</v>
      </c>
      <c r="AB14">
        <v>204.97</v>
      </c>
      <c r="AC14" s="204">
        <v>203.71</v>
      </c>
      <c r="AD14" s="203">
        <v>199.12</v>
      </c>
      <c r="AE14">
        <v>193.36</v>
      </c>
      <c r="AF14">
        <v>205.32</v>
      </c>
      <c r="AG14">
        <v>192.37</v>
      </c>
      <c r="AH14">
        <v>200.82</v>
      </c>
      <c r="AI14">
        <v>190.19</v>
      </c>
      <c r="AJ14">
        <v>201.45</v>
      </c>
      <c r="AK14">
        <v>201.84</v>
      </c>
      <c r="AL14">
        <v>209.02</v>
      </c>
      <c r="AM14">
        <v>219.44</v>
      </c>
      <c r="AN14">
        <v>212.42</v>
      </c>
      <c r="AO14" s="204">
        <v>226.51</v>
      </c>
      <c r="AP14">
        <v>217.97</v>
      </c>
      <c r="AQ14">
        <v>217.72</v>
      </c>
      <c r="AR14">
        <v>211.8</v>
      </c>
      <c r="AS14">
        <v>223.76</v>
      </c>
      <c r="AT14">
        <v>222.51</v>
      </c>
      <c r="AU14">
        <v>214.55</v>
      </c>
      <c r="AV14">
        <v>215.86</v>
      </c>
      <c r="AW14">
        <v>222.98</v>
      </c>
      <c r="AX14">
        <v>213.46</v>
      </c>
      <c r="AY14">
        <v>218.95</v>
      </c>
      <c r="AZ14">
        <v>222.68</v>
      </c>
      <c r="BA14">
        <v>224.97</v>
      </c>
      <c r="BB14">
        <v>219.71</v>
      </c>
      <c r="BC14" s="226">
        <f t="shared" si="6"/>
        <v>187.9675</v>
      </c>
      <c r="BD14" s="227">
        <f t="shared" si="0"/>
        <v>201.04666666666665</v>
      </c>
      <c r="BE14" s="193">
        <f t="shared" si="17"/>
        <v>6.9582064275295785E-2</v>
      </c>
      <c r="BF14" s="258">
        <f t="shared" si="1"/>
        <v>29.603217158369478</v>
      </c>
      <c r="BG14" s="185">
        <f t="shared" si="7"/>
        <v>18.339174268756697</v>
      </c>
      <c r="BH14" s="295">
        <f t="shared" si="8"/>
        <v>-2.3380895230475152E-2</v>
      </c>
      <c r="BI14" s="184">
        <f t="shared" si="9"/>
        <v>-10.66064379292547</v>
      </c>
      <c r="BJ14" s="355">
        <f>(BI14/$BI$126*100)/10000</f>
        <v>2.2050493914454287E-3</v>
      </c>
      <c r="BK14" s="300">
        <f t="shared" si="11"/>
        <v>201.80083333333334</v>
      </c>
      <c r="BL14" s="300">
        <f t="shared" si="12"/>
        <v>219.07916666666665</v>
      </c>
      <c r="BM14" s="353">
        <f t="shared" si="13"/>
        <v>8.5620723403025067E-2</v>
      </c>
      <c r="BN14" s="301">
        <f t="shared" si="14"/>
        <v>37.144791683120083</v>
      </c>
      <c r="BO14" s="354">
        <f t="shared" si="15"/>
        <v>8.2941998409683582E-2</v>
      </c>
      <c r="BP14" s="141">
        <f t="shared" si="2"/>
        <v>193.95333333333335</v>
      </c>
      <c r="BQ14" s="141">
        <f t="shared" si="3"/>
        <v>201.46166666666667</v>
      </c>
      <c r="BR14" s="6">
        <f t="shared" si="16"/>
        <v>3.8712061320592461E-2</v>
      </c>
    </row>
    <row r="15" spans="1:70" ht="15.75">
      <c r="A15" s="232">
        <v>244.79</v>
      </c>
      <c r="B15" s="336">
        <f t="shared" si="4"/>
        <v>2.447899999999999E-2</v>
      </c>
      <c r="C15" s="245">
        <v>1010302</v>
      </c>
      <c r="D15" s="351">
        <f t="shared" si="5"/>
        <v>7</v>
      </c>
      <c r="E15" s="296" t="s">
        <v>213</v>
      </c>
      <c r="F15" s="231">
        <v>244.27874999999995</v>
      </c>
      <c r="G15" s="141">
        <v>244.27874999999995</v>
      </c>
      <c r="H15" s="141">
        <v>244.27875</v>
      </c>
      <c r="I15" s="141">
        <v>244.27874999999997</v>
      </c>
      <c r="J15">
        <v>244.45</v>
      </c>
      <c r="K15">
        <v>246.48</v>
      </c>
      <c r="L15">
        <v>249.13</v>
      </c>
      <c r="M15">
        <v>237.06</v>
      </c>
      <c r="N15">
        <v>249.32</v>
      </c>
      <c r="O15" s="175">
        <v>242.09</v>
      </c>
      <c r="P15">
        <v>239.2</v>
      </c>
      <c r="Q15" s="204">
        <v>246.5</v>
      </c>
      <c r="R15" s="203">
        <v>242.1</v>
      </c>
      <c r="S15">
        <v>246.41</v>
      </c>
      <c r="T15">
        <v>243.42</v>
      </c>
      <c r="U15">
        <v>236.98</v>
      </c>
      <c r="V15">
        <v>251.31</v>
      </c>
      <c r="W15">
        <v>248.92</v>
      </c>
      <c r="X15" s="175">
        <v>276.11</v>
      </c>
      <c r="Y15">
        <v>257.64</v>
      </c>
      <c r="Z15" s="175">
        <v>256.64999999999998</v>
      </c>
      <c r="AA15">
        <v>252.39</v>
      </c>
      <c r="AB15">
        <v>239.49</v>
      </c>
      <c r="AC15" s="204">
        <v>231.42</v>
      </c>
      <c r="AD15" s="203">
        <v>238</v>
      </c>
      <c r="AE15">
        <v>251</v>
      </c>
      <c r="AF15">
        <v>248.27</v>
      </c>
      <c r="AG15">
        <v>243.21</v>
      </c>
      <c r="AH15">
        <v>235.19</v>
      </c>
      <c r="AI15">
        <v>221.51</v>
      </c>
      <c r="AJ15">
        <v>239.89</v>
      </c>
      <c r="AK15">
        <v>228.35</v>
      </c>
      <c r="AL15">
        <v>234.87</v>
      </c>
      <c r="AM15">
        <v>247.52</v>
      </c>
      <c r="AN15">
        <v>250.23</v>
      </c>
      <c r="AO15" s="204">
        <v>246.73</v>
      </c>
      <c r="AP15">
        <v>235.25</v>
      </c>
      <c r="AQ15">
        <v>241.3</v>
      </c>
      <c r="AR15">
        <v>238.62</v>
      </c>
      <c r="AS15">
        <v>250.94</v>
      </c>
      <c r="AT15">
        <v>245.41</v>
      </c>
      <c r="AU15">
        <v>254.81</v>
      </c>
      <c r="AV15">
        <v>248.25</v>
      </c>
      <c r="AW15">
        <v>233.45</v>
      </c>
      <c r="AX15">
        <v>235.95</v>
      </c>
      <c r="AY15">
        <v>239.15</v>
      </c>
      <c r="AZ15">
        <v>233.43</v>
      </c>
      <c r="BA15">
        <v>241.47</v>
      </c>
      <c r="BB15">
        <v>243.13</v>
      </c>
      <c r="BC15" s="226">
        <f t="shared" si="6"/>
        <v>244.27874999999997</v>
      </c>
      <c r="BD15" s="227">
        <f t="shared" si="0"/>
        <v>248.57000000000002</v>
      </c>
      <c r="BE15" s="193">
        <f t="shared" si="17"/>
        <v>1.7567021282039574E-2</v>
      </c>
      <c r="BF15" s="258">
        <f t="shared" si="1"/>
        <v>7.1598954976191118</v>
      </c>
      <c r="BG15" s="185">
        <f t="shared" si="7"/>
        <v>4.4355507232361768</v>
      </c>
      <c r="BH15" s="295">
        <f t="shared" si="8"/>
        <v>6.8745599867479079E-3</v>
      </c>
      <c r="BI15" s="184">
        <f t="shared" si="9"/>
        <v>2.4801035068288506</v>
      </c>
      <c r="BJ15" s="355">
        <f t="shared" si="10"/>
        <v>-5.1298503492666723E-4</v>
      </c>
      <c r="BK15" s="300">
        <f t="shared" si="11"/>
        <v>238.22666666666666</v>
      </c>
      <c r="BL15" s="300">
        <f t="shared" si="12"/>
        <v>242.15916666666666</v>
      </c>
      <c r="BM15" s="297">
        <f t="shared" si="13"/>
        <v>1.6507387921867123E-2</v>
      </c>
      <c r="BN15" s="301">
        <f t="shared" si="14"/>
        <v>6.2320200279355502</v>
      </c>
      <c r="BO15" s="294">
        <f t="shared" si="15"/>
        <v>1.3915711243066217E-2</v>
      </c>
      <c r="BP15" s="141">
        <f t="shared" si="2"/>
        <v>246.61833333333334</v>
      </c>
      <c r="BQ15" s="141">
        <f t="shared" si="3"/>
        <v>242.88833333333329</v>
      </c>
      <c r="BR15" s="6">
        <f t="shared" si="16"/>
        <v>-1.5124585222780373E-2</v>
      </c>
    </row>
    <row r="16" spans="1:70" s="301" customFormat="1" ht="15.75">
      <c r="A16" s="311">
        <v>75.86</v>
      </c>
      <c r="B16" s="336">
        <f t="shared" si="4"/>
        <v>7.5859999999999973E-3</v>
      </c>
      <c r="C16" s="312">
        <v>1010401</v>
      </c>
      <c r="D16" s="351">
        <f t="shared" si="5"/>
        <v>7</v>
      </c>
      <c r="E16" s="296" t="s">
        <v>214</v>
      </c>
      <c r="F16" s="313">
        <v>113.43249999999998</v>
      </c>
      <c r="G16" s="314">
        <v>113.4325</v>
      </c>
      <c r="H16" s="314">
        <v>113.4325</v>
      </c>
      <c r="I16" s="314">
        <v>113.4325</v>
      </c>
      <c r="J16" s="301">
        <v>112.2</v>
      </c>
      <c r="K16" s="301">
        <v>112.23</v>
      </c>
      <c r="L16" s="301">
        <v>112.66</v>
      </c>
      <c r="M16" s="301">
        <v>112.66</v>
      </c>
      <c r="N16" s="301">
        <v>114.13</v>
      </c>
      <c r="O16" s="322">
        <v>114.13</v>
      </c>
      <c r="P16" s="301">
        <v>114.61</v>
      </c>
      <c r="Q16" s="296">
        <v>114.84</v>
      </c>
      <c r="R16" s="316">
        <v>115.67</v>
      </c>
      <c r="S16" s="301">
        <v>116.1</v>
      </c>
      <c r="T16" s="301">
        <v>118.1</v>
      </c>
      <c r="U16" s="301">
        <v>118.04</v>
      </c>
      <c r="V16" s="301">
        <v>118.81</v>
      </c>
      <c r="W16" s="301">
        <v>118.32</v>
      </c>
      <c r="X16" s="322">
        <v>115.63</v>
      </c>
      <c r="Y16" s="301">
        <v>120.06</v>
      </c>
      <c r="Z16" s="322">
        <v>122.25</v>
      </c>
      <c r="AA16" s="301">
        <v>123</v>
      </c>
      <c r="AB16" s="301">
        <v>125.14</v>
      </c>
      <c r="AC16" s="296">
        <v>125.13</v>
      </c>
      <c r="AD16" s="316">
        <v>127.64</v>
      </c>
      <c r="AE16" s="301">
        <v>127.45</v>
      </c>
      <c r="AF16" s="301">
        <v>127.16</v>
      </c>
      <c r="AG16" s="301">
        <v>127.84</v>
      </c>
      <c r="AH16" s="301">
        <v>127.59</v>
      </c>
      <c r="AI16" s="301">
        <v>127.38</v>
      </c>
      <c r="AJ16" s="301">
        <v>127.62</v>
      </c>
      <c r="AK16" s="301">
        <v>127.53</v>
      </c>
      <c r="AL16" s="301">
        <v>127.64</v>
      </c>
      <c r="AM16" s="301">
        <v>126.97</v>
      </c>
      <c r="AN16" s="301">
        <v>126.95</v>
      </c>
      <c r="AO16" s="296">
        <v>127.55</v>
      </c>
      <c r="AP16" s="301">
        <v>127.33</v>
      </c>
      <c r="AQ16" s="301">
        <v>127.79</v>
      </c>
      <c r="AR16" s="301">
        <v>125.73</v>
      </c>
      <c r="AS16" s="301">
        <v>128.6</v>
      </c>
      <c r="AT16" s="301">
        <v>127.49</v>
      </c>
      <c r="AU16" s="301">
        <v>134.97999999999999</v>
      </c>
      <c r="AV16" s="301">
        <v>136.6</v>
      </c>
      <c r="AW16" s="301">
        <v>136.97</v>
      </c>
      <c r="AX16" s="301">
        <v>136.94</v>
      </c>
      <c r="AY16" s="301">
        <v>136.75</v>
      </c>
      <c r="AZ16">
        <v>136.30000000000001</v>
      </c>
      <c r="BA16" s="301">
        <v>135.07</v>
      </c>
      <c r="BB16" s="301">
        <v>133</v>
      </c>
      <c r="BC16" s="317">
        <f t="shared" si="6"/>
        <v>113.43249999999999</v>
      </c>
      <c r="BD16" s="318">
        <f t="shared" si="0"/>
        <v>119.6875</v>
      </c>
      <c r="BE16" s="279">
        <f t="shared" si="17"/>
        <v>5.5142926409979642E-2</v>
      </c>
      <c r="BF16" s="320">
        <f t="shared" si="1"/>
        <v>3.2342184274212258</v>
      </c>
      <c r="BG16" s="321">
        <f t="shared" si="7"/>
        <v>2.0035962661218072</v>
      </c>
      <c r="BH16" s="295">
        <f t="shared" si="8"/>
        <v>-1.5325386836455124E-2</v>
      </c>
      <c r="BI16" s="184">
        <f t="shared" si="9"/>
        <v>-0.95840976479479412</v>
      </c>
      <c r="BJ16" s="298">
        <f t="shared" si="10"/>
        <v>1.982376402087982E-4</v>
      </c>
      <c r="BK16" s="300">
        <f t="shared" si="11"/>
        <v>127.09083333333335</v>
      </c>
      <c r="BL16" s="300">
        <f t="shared" si="12"/>
        <v>133.01833333333335</v>
      </c>
      <c r="BM16" s="297">
        <f t="shared" si="13"/>
        <v>4.6639870433875963E-2</v>
      </c>
      <c r="BN16" s="301">
        <f t="shared" si="14"/>
        <v>2.9110578615389842</v>
      </c>
      <c r="BO16" s="294">
        <f t="shared" si="15"/>
        <v>6.5002102739476755E-3</v>
      </c>
      <c r="BP16" s="314">
        <f t="shared" si="2"/>
        <v>115.92</v>
      </c>
      <c r="BQ16" s="314">
        <f t="shared" si="3"/>
        <v>125.68833333333332</v>
      </c>
      <c r="BR16" s="166">
        <f t="shared" si="16"/>
        <v>8.4267885898320571E-2</v>
      </c>
    </row>
    <row r="17" spans="1:70" ht="15.75">
      <c r="A17" s="232">
        <v>31</v>
      </c>
      <c r="B17" s="336">
        <f t="shared" si="4"/>
        <v>3.099999999999999E-3</v>
      </c>
      <c r="C17" s="245">
        <v>1010402</v>
      </c>
      <c r="D17" s="351">
        <f t="shared" si="5"/>
        <v>7</v>
      </c>
      <c r="E17" s="204" t="s">
        <v>215</v>
      </c>
      <c r="F17" s="231">
        <v>143.84375</v>
      </c>
      <c r="G17" s="141">
        <v>143.84375</v>
      </c>
      <c r="H17" s="141">
        <v>143.84375</v>
      </c>
      <c r="I17" s="141">
        <v>143.84375</v>
      </c>
      <c r="J17">
        <v>148.27000000000001</v>
      </c>
      <c r="K17">
        <v>142.58000000000001</v>
      </c>
      <c r="L17">
        <v>142.11000000000001</v>
      </c>
      <c r="M17">
        <v>142.11000000000001</v>
      </c>
      <c r="N17">
        <v>142.51</v>
      </c>
      <c r="O17" s="175">
        <v>143.66</v>
      </c>
      <c r="P17">
        <v>143.79</v>
      </c>
      <c r="Q17" s="204">
        <v>145.72</v>
      </c>
      <c r="R17" s="203">
        <v>146.71</v>
      </c>
      <c r="S17">
        <v>146.79</v>
      </c>
      <c r="T17">
        <v>147.08000000000001</v>
      </c>
      <c r="U17">
        <v>146.87</v>
      </c>
      <c r="V17">
        <v>147.54</v>
      </c>
      <c r="W17">
        <v>147.78</v>
      </c>
      <c r="X17" s="175">
        <v>146.37</v>
      </c>
      <c r="Y17">
        <v>150.04</v>
      </c>
      <c r="Z17" s="175">
        <v>150.63999999999999</v>
      </c>
      <c r="AA17">
        <v>150.16999999999999</v>
      </c>
      <c r="AB17">
        <v>150.03</v>
      </c>
      <c r="AC17" s="204">
        <v>152.41999999999999</v>
      </c>
      <c r="AD17" s="203">
        <v>154.80000000000001</v>
      </c>
      <c r="AE17">
        <v>154.41</v>
      </c>
      <c r="AF17">
        <v>154.22999999999999</v>
      </c>
      <c r="AG17">
        <v>153.54</v>
      </c>
      <c r="AH17">
        <v>155.19999999999999</v>
      </c>
      <c r="AI17">
        <v>154.91999999999999</v>
      </c>
      <c r="AJ17">
        <v>155.91999999999999</v>
      </c>
      <c r="AK17">
        <v>155.84</v>
      </c>
      <c r="AL17">
        <v>156.55000000000001</v>
      </c>
      <c r="AM17">
        <v>156.33000000000001</v>
      </c>
      <c r="AN17">
        <v>156.33000000000001</v>
      </c>
      <c r="AO17" s="204">
        <v>156.69</v>
      </c>
      <c r="AP17">
        <v>160.59</v>
      </c>
      <c r="AQ17">
        <v>160.96</v>
      </c>
      <c r="AR17">
        <v>160.35</v>
      </c>
      <c r="AS17">
        <v>162.08000000000001</v>
      </c>
      <c r="AT17">
        <v>160.86000000000001</v>
      </c>
      <c r="AU17">
        <v>160.62</v>
      </c>
      <c r="AV17">
        <v>160.53</v>
      </c>
      <c r="AW17">
        <v>159.86000000000001</v>
      </c>
      <c r="AX17">
        <v>160.66999999999999</v>
      </c>
      <c r="AY17">
        <v>161.28</v>
      </c>
      <c r="AZ17">
        <v>170.58</v>
      </c>
      <c r="BA17">
        <v>168.08</v>
      </c>
      <c r="BB17">
        <v>170.41</v>
      </c>
      <c r="BC17" s="226">
        <f t="shared" si="6"/>
        <v>143.84375000000003</v>
      </c>
      <c r="BD17" s="227">
        <f t="shared" si="0"/>
        <v>148.53666666666666</v>
      </c>
      <c r="BE17" s="193">
        <f t="shared" si="17"/>
        <v>3.2625099572742178E-2</v>
      </c>
      <c r="BF17" s="258">
        <f t="shared" si="1"/>
        <v>0.99159363658505784</v>
      </c>
      <c r="BG17" s="185">
        <f t="shared" si="7"/>
        <v>0.61429162944819571</v>
      </c>
      <c r="BH17" s="295">
        <f t="shared" si="8"/>
        <v>1.386244645406931E-2</v>
      </c>
      <c r="BI17" s="184">
        <f t="shared" si="9"/>
        <v>0.44084473757995424</v>
      </c>
      <c r="BJ17" s="298">
        <f t="shared" si="10"/>
        <v>-9.1184401167937397E-5</v>
      </c>
      <c r="BK17" s="300">
        <f t="shared" si="11"/>
        <v>154.51583333333332</v>
      </c>
      <c r="BL17" s="300">
        <f t="shared" si="12"/>
        <v>163.02333333333334</v>
      </c>
      <c r="BM17" s="297">
        <f t="shared" si="13"/>
        <v>5.5059082402558746E-2</v>
      </c>
      <c r="BN17" s="301">
        <f t="shared" si="14"/>
        <v>1.7073796009460318</v>
      </c>
      <c r="BO17" s="294">
        <f t="shared" si="15"/>
        <v>3.8124719436977267E-3</v>
      </c>
      <c r="BP17" s="141">
        <f t="shared" si="2"/>
        <v>145.57749999999999</v>
      </c>
      <c r="BQ17" s="141">
        <f t="shared" si="3"/>
        <v>153.02666666666667</v>
      </c>
      <c r="BR17" s="6">
        <f t="shared" si="16"/>
        <v>5.1169766390181781E-2</v>
      </c>
    </row>
    <row r="18" spans="1:70" ht="15.75">
      <c r="A18" s="232">
        <v>31.86</v>
      </c>
      <c r="B18" s="336">
        <f t="shared" si="4"/>
        <v>3.1859999999999987E-3</v>
      </c>
      <c r="C18" s="245">
        <v>1010403</v>
      </c>
      <c r="D18" s="351">
        <f t="shared" si="5"/>
        <v>7</v>
      </c>
      <c r="E18" s="204" t="s">
        <v>216</v>
      </c>
      <c r="F18" s="231">
        <v>144.75625000000002</v>
      </c>
      <c r="G18" s="141">
        <v>144.75625000000002</v>
      </c>
      <c r="H18" s="141">
        <v>144.75625000000002</v>
      </c>
      <c r="I18" s="141">
        <v>144.75625000000002</v>
      </c>
      <c r="J18">
        <v>143.71</v>
      </c>
      <c r="K18">
        <v>143.71</v>
      </c>
      <c r="L18">
        <v>143.71</v>
      </c>
      <c r="M18">
        <v>143.71</v>
      </c>
      <c r="N18">
        <v>143.71</v>
      </c>
      <c r="O18" s="178">
        <v>145.11000000000001</v>
      </c>
      <c r="P18">
        <v>145.97999999999999</v>
      </c>
      <c r="Q18" s="204">
        <v>148.41</v>
      </c>
      <c r="R18" s="203">
        <v>147.22</v>
      </c>
      <c r="S18">
        <v>147.38</v>
      </c>
      <c r="T18">
        <v>147.38</v>
      </c>
      <c r="U18">
        <v>165.39</v>
      </c>
      <c r="V18">
        <v>155.16</v>
      </c>
      <c r="W18">
        <v>156.66999999999999</v>
      </c>
      <c r="X18" s="178">
        <v>163.61000000000001</v>
      </c>
      <c r="Y18">
        <v>156.80000000000001</v>
      </c>
      <c r="Z18" s="178">
        <v>160.47</v>
      </c>
      <c r="AA18">
        <v>155.46</v>
      </c>
      <c r="AB18">
        <v>156.80000000000001</v>
      </c>
      <c r="AC18" s="204">
        <v>157.55000000000001</v>
      </c>
      <c r="AD18" s="203">
        <v>157.06</v>
      </c>
      <c r="AE18">
        <v>157.47999999999999</v>
      </c>
      <c r="AF18">
        <v>157.93</v>
      </c>
      <c r="AG18">
        <v>158.26</v>
      </c>
      <c r="AH18">
        <v>157.75</v>
      </c>
      <c r="AI18">
        <v>159</v>
      </c>
      <c r="AJ18">
        <v>159.37</v>
      </c>
      <c r="AK18">
        <v>159.55000000000001</v>
      </c>
      <c r="AL18">
        <v>160.33000000000001</v>
      </c>
      <c r="AM18">
        <v>159.33000000000001</v>
      </c>
      <c r="AN18">
        <v>160.09</v>
      </c>
      <c r="AO18" s="204">
        <v>160.46</v>
      </c>
      <c r="AP18">
        <v>161.30000000000001</v>
      </c>
      <c r="AQ18">
        <v>161.58000000000001</v>
      </c>
      <c r="AR18">
        <v>164.09</v>
      </c>
      <c r="AS18">
        <v>161.94999999999999</v>
      </c>
      <c r="AT18">
        <v>162.56</v>
      </c>
      <c r="AU18">
        <v>162.13999999999999</v>
      </c>
      <c r="AV18">
        <v>161.26</v>
      </c>
      <c r="AW18">
        <v>158.56</v>
      </c>
      <c r="AX18">
        <v>161.29</v>
      </c>
      <c r="AY18">
        <v>159.85</v>
      </c>
      <c r="AZ18">
        <v>161.33000000000001</v>
      </c>
      <c r="BA18">
        <v>161.97</v>
      </c>
      <c r="BB18">
        <v>160.49</v>
      </c>
      <c r="BC18" s="226">
        <f t="shared" si="6"/>
        <v>144.75625000000005</v>
      </c>
      <c r="BD18" s="227">
        <f t="shared" si="0"/>
        <v>155.82416666666666</v>
      </c>
      <c r="BE18" s="193">
        <f t="shared" si="17"/>
        <v>7.6458989968768876E-2</v>
      </c>
      <c r="BF18" s="258">
        <f t="shared" si="1"/>
        <v>2.4034818499279131</v>
      </c>
      <c r="BG18" s="185">
        <f t="shared" si="7"/>
        <v>1.4889554828387952</v>
      </c>
      <c r="BH18" s="295">
        <f t="shared" si="8"/>
        <v>-9.1374945977649169E-3</v>
      </c>
      <c r="BI18" s="184">
        <f t="shared" si="9"/>
        <v>-0.28778988982638887</v>
      </c>
      <c r="BJ18" s="298">
        <f t="shared" si="10"/>
        <v>5.9526510195092329E-5</v>
      </c>
      <c r="BK18" s="300">
        <f t="shared" si="11"/>
        <v>158.36749999999998</v>
      </c>
      <c r="BL18" s="300">
        <f t="shared" si="12"/>
        <v>161.42249999999999</v>
      </c>
      <c r="BM18" s="297">
        <f t="shared" si="13"/>
        <v>1.9290574139264827E-2</v>
      </c>
      <c r="BN18" s="301">
        <f t="shared" si="14"/>
        <v>0.63012022990401029</v>
      </c>
      <c r="BO18" s="294">
        <f t="shared" si="15"/>
        <v>1.4070190930794274E-3</v>
      </c>
      <c r="BP18" s="141">
        <f t="shared" si="2"/>
        <v>150.81083333333333</v>
      </c>
      <c r="BQ18" s="141">
        <f t="shared" si="3"/>
        <v>157.82749999999999</v>
      </c>
      <c r="BR18" s="6">
        <f t="shared" si="16"/>
        <v>4.6526277400496197E-2</v>
      </c>
    </row>
    <row r="19" spans="1:70" ht="15.75">
      <c r="A19" s="232">
        <v>72.19</v>
      </c>
      <c r="B19" s="336">
        <f t="shared" si="4"/>
        <v>7.2189999999999971E-3</v>
      </c>
      <c r="C19" s="245">
        <v>1010501</v>
      </c>
      <c r="D19" s="351">
        <f t="shared" si="5"/>
        <v>7</v>
      </c>
      <c r="E19" s="309" t="s">
        <v>217</v>
      </c>
      <c r="F19" s="231">
        <v>152.80999999999997</v>
      </c>
      <c r="G19" s="141">
        <v>152.80999999999997</v>
      </c>
      <c r="H19" s="141">
        <v>152.80999999999997</v>
      </c>
      <c r="I19" s="141">
        <v>152.80999999999997</v>
      </c>
      <c r="J19">
        <v>152.81</v>
      </c>
      <c r="K19">
        <v>152.81</v>
      </c>
      <c r="L19">
        <v>152.81</v>
      </c>
      <c r="M19">
        <v>152.81</v>
      </c>
      <c r="N19">
        <v>152.81</v>
      </c>
      <c r="O19" s="175">
        <v>152.81</v>
      </c>
      <c r="P19">
        <v>152.81</v>
      </c>
      <c r="Q19" s="204">
        <v>152.81</v>
      </c>
      <c r="R19" s="203">
        <v>154.72999999999999</v>
      </c>
      <c r="S19">
        <v>154.72999999999999</v>
      </c>
      <c r="T19">
        <v>154.94</v>
      </c>
      <c r="U19">
        <v>156.1</v>
      </c>
      <c r="V19">
        <v>162.83000000000001</v>
      </c>
      <c r="W19">
        <v>173.48</v>
      </c>
      <c r="X19" s="175">
        <v>198.11</v>
      </c>
      <c r="Y19">
        <v>175.85</v>
      </c>
      <c r="Z19" s="175">
        <v>175.85</v>
      </c>
      <c r="AA19">
        <v>176.91</v>
      </c>
      <c r="AB19">
        <v>175.85</v>
      </c>
      <c r="AC19" s="204">
        <v>175.85</v>
      </c>
      <c r="AD19" s="203">
        <v>180.66</v>
      </c>
      <c r="AE19">
        <v>184.12</v>
      </c>
      <c r="AF19">
        <v>184.12</v>
      </c>
      <c r="AG19">
        <v>184.12</v>
      </c>
      <c r="AH19">
        <v>185.36</v>
      </c>
      <c r="AI19">
        <v>186.19</v>
      </c>
      <c r="AJ19">
        <v>187.01</v>
      </c>
      <c r="AK19">
        <v>187.01</v>
      </c>
      <c r="AL19">
        <v>187.01</v>
      </c>
      <c r="AM19">
        <v>187.01</v>
      </c>
      <c r="AN19">
        <v>187.01</v>
      </c>
      <c r="AO19" s="204">
        <v>187.01</v>
      </c>
      <c r="AP19">
        <v>189.51</v>
      </c>
      <c r="AQ19">
        <v>189.51</v>
      </c>
      <c r="AR19">
        <v>182.11</v>
      </c>
      <c r="AS19">
        <v>189.51</v>
      </c>
      <c r="AT19">
        <v>189.51</v>
      </c>
      <c r="AU19">
        <v>189.97</v>
      </c>
      <c r="AV19">
        <v>194.17</v>
      </c>
      <c r="AW19">
        <v>194.14</v>
      </c>
      <c r="AX19">
        <v>194.3</v>
      </c>
      <c r="AY19">
        <v>194.3</v>
      </c>
      <c r="AZ19">
        <v>194.3</v>
      </c>
      <c r="BA19">
        <v>194.3</v>
      </c>
      <c r="BB19">
        <v>198.11</v>
      </c>
      <c r="BC19" s="226">
        <f t="shared" si="6"/>
        <v>152.80999999999997</v>
      </c>
      <c r="BD19" s="227">
        <f t="shared" si="0"/>
        <v>169.60249999999999</v>
      </c>
      <c r="BE19" s="257">
        <f t="shared" si="17"/>
        <v>0.10989136836594482</v>
      </c>
      <c r="BF19" s="258">
        <f t="shared" si="1"/>
        <v>8.2626925579325103</v>
      </c>
      <c r="BG19" s="185">
        <f t="shared" si="7"/>
        <v>5.1187328032096069</v>
      </c>
      <c r="BH19" s="295">
        <f t="shared" si="8"/>
        <v>1.9608852290272871E-2</v>
      </c>
      <c r="BI19" s="184">
        <f t="shared" si="9"/>
        <v>1.6786883001310824</v>
      </c>
      <c r="BJ19" s="298">
        <f t="shared" si="10"/>
        <v>-3.4722017605419138E-4</v>
      </c>
      <c r="BK19" s="300">
        <f t="shared" si="11"/>
        <v>183.6925</v>
      </c>
      <c r="BL19" s="300">
        <f t="shared" si="12"/>
        <v>192.01916666666668</v>
      </c>
      <c r="BM19" s="167">
        <f t="shared" si="13"/>
        <v>4.5329377446911012E-2</v>
      </c>
      <c r="BN19" s="301">
        <f t="shared" si="14"/>
        <v>3.8914787017647336</v>
      </c>
      <c r="BO19" s="308">
        <f t="shared" si="15"/>
        <v>8.6894287373205249E-3</v>
      </c>
      <c r="BP19" s="141">
        <f t="shared" si="2"/>
        <v>159.91416666666666</v>
      </c>
      <c r="BQ19" s="141">
        <f t="shared" si="3"/>
        <v>180.99083333333337</v>
      </c>
      <c r="BR19" s="6">
        <f t="shared" si="16"/>
        <v>0.13179987180622965</v>
      </c>
    </row>
    <row r="20" spans="1:70" ht="15.75">
      <c r="A20" s="232">
        <v>89.3</v>
      </c>
      <c r="B20" s="336">
        <f t="shared" si="4"/>
        <v>8.929999999999997E-3</v>
      </c>
      <c r="C20" s="245">
        <v>1010502</v>
      </c>
      <c r="D20" s="351">
        <f t="shared" si="5"/>
        <v>7</v>
      </c>
      <c r="E20" s="309" t="s">
        <v>218</v>
      </c>
      <c r="F20" s="231">
        <v>120.00875000000001</v>
      </c>
      <c r="G20" s="141">
        <v>120.00874999999999</v>
      </c>
      <c r="H20" s="141">
        <v>120.00874999999999</v>
      </c>
      <c r="I20" s="141">
        <v>120.00874999999999</v>
      </c>
      <c r="J20">
        <v>117</v>
      </c>
      <c r="K20">
        <v>117.59</v>
      </c>
      <c r="L20">
        <v>120.23</v>
      </c>
      <c r="M20">
        <v>119.3</v>
      </c>
      <c r="N20">
        <v>118.9</v>
      </c>
      <c r="O20" s="178">
        <v>118.81</v>
      </c>
      <c r="P20">
        <v>123.85</v>
      </c>
      <c r="Q20" s="204">
        <v>124.39</v>
      </c>
      <c r="R20" s="203">
        <v>126.06</v>
      </c>
      <c r="S20">
        <v>126.24</v>
      </c>
      <c r="T20">
        <v>129.91</v>
      </c>
      <c r="U20">
        <v>131.25</v>
      </c>
      <c r="V20">
        <v>133.75</v>
      </c>
      <c r="W20">
        <v>135.09</v>
      </c>
      <c r="X20" s="178">
        <v>141.27000000000001</v>
      </c>
      <c r="Y20">
        <v>139.24</v>
      </c>
      <c r="Z20" s="178">
        <v>140.44999999999999</v>
      </c>
      <c r="AA20">
        <v>142.68</v>
      </c>
      <c r="AB20">
        <v>137.74</v>
      </c>
      <c r="AC20" s="204">
        <v>142.65</v>
      </c>
      <c r="AD20" s="203">
        <v>146.6</v>
      </c>
      <c r="AE20">
        <v>146.68</v>
      </c>
      <c r="AF20">
        <v>148.04</v>
      </c>
      <c r="AG20">
        <v>147.47</v>
      </c>
      <c r="AH20">
        <v>146.47</v>
      </c>
      <c r="AI20">
        <v>145.97999999999999</v>
      </c>
      <c r="AJ20">
        <v>146.5</v>
      </c>
      <c r="AK20">
        <v>144.83000000000001</v>
      </c>
      <c r="AL20">
        <v>143.91</v>
      </c>
      <c r="AM20">
        <v>143.99</v>
      </c>
      <c r="AN20">
        <v>143.87</v>
      </c>
      <c r="AO20" s="204">
        <v>143.69999999999999</v>
      </c>
      <c r="AP20">
        <v>133.59</v>
      </c>
      <c r="AQ20">
        <v>133.78</v>
      </c>
      <c r="AR20">
        <v>134.51</v>
      </c>
      <c r="AS20">
        <v>136.84</v>
      </c>
      <c r="AT20">
        <v>141.5</v>
      </c>
      <c r="AU20">
        <v>141.94</v>
      </c>
      <c r="AV20">
        <v>142.32</v>
      </c>
      <c r="AW20">
        <v>145.15</v>
      </c>
      <c r="AX20">
        <v>143.38</v>
      </c>
      <c r="AY20">
        <v>141.93</v>
      </c>
      <c r="AZ20">
        <v>143.33000000000001</v>
      </c>
      <c r="BA20">
        <v>143.56</v>
      </c>
      <c r="BB20">
        <v>136.04</v>
      </c>
      <c r="BC20" s="226">
        <f t="shared" si="6"/>
        <v>120.00875000000001</v>
      </c>
      <c r="BD20" s="227">
        <f t="shared" si="0"/>
        <v>135.5275</v>
      </c>
      <c r="BE20" s="257">
        <f t="shared" si="17"/>
        <v>0.12931348755819894</v>
      </c>
      <c r="BF20" s="258">
        <f t="shared" si="1"/>
        <v>9.4457705247233701</v>
      </c>
      <c r="BG20" s="185">
        <f t="shared" si="7"/>
        <v>5.851648853868304</v>
      </c>
      <c r="BH20" s="295">
        <f t="shared" si="8"/>
        <v>-5.2382279186402925E-2</v>
      </c>
      <c r="BI20" s="184">
        <f t="shared" si="9"/>
        <v>-4.0986170800982222</v>
      </c>
      <c r="BJ20" s="298">
        <f t="shared" si="10"/>
        <v>8.4775866015108006E-4</v>
      </c>
      <c r="BK20" s="300">
        <f t="shared" si="11"/>
        <v>145.07166666666669</v>
      </c>
      <c r="BL20" s="300">
        <f t="shared" si="12"/>
        <v>140.35666666666665</v>
      </c>
      <c r="BM20" s="167">
        <f t="shared" si="13"/>
        <v>-3.2501177578898033E-2</v>
      </c>
      <c r="BN20" s="301">
        <f t="shared" si="14"/>
        <v>-2.725835182575258</v>
      </c>
      <c r="BO20" s="308">
        <f t="shared" si="15"/>
        <v>-6.0866196075870915E-3</v>
      </c>
      <c r="BP20" s="141">
        <f t="shared" si="2"/>
        <v>127.40166666666666</v>
      </c>
      <c r="BQ20" s="141">
        <f t="shared" si="3"/>
        <v>144.20833333333334</v>
      </c>
      <c r="BR20" s="6">
        <f t="shared" si="16"/>
        <v>0.13191873471043047</v>
      </c>
    </row>
    <row r="21" spans="1:70" ht="15.75">
      <c r="A21" s="232">
        <v>35.47</v>
      </c>
      <c r="B21" s="336">
        <f t="shared" si="4"/>
        <v>3.5469999999999985E-3</v>
      </c>
      <c r="C21" s="245">
        <v>1010503</v>
      </c>
      <c r="D21" s="351">
        <f t="shared" si="5"/>
        <v>7</v>
      </c>
      <c r="E21" s="204" t="s">
        <v>219</v>
      </c>
      <c r="F21" s="231">
        <v>121.02374999999998</v>
      </c>
      <c r="G21" s="141">
        <v>121.02374999999999</v>
      </c>
      <c r="H21" s="141">
        <v>121.02374999999999</v>
      </c>
      <c r="I21" s="141">
        <v>121.02375000000001</v>
      </c>
      <c r="J21">
        <v>120.47</v>
      </c>
      <c r="K21">
        <v>125.11</v>
      </c>
      <c r="L21">
        <v>122.92</v>
      </c>
      <c r="M21">
        <v>115.17</v>
      </c>
      <c r="N21">
        <v>120.68</v>
      </c>
      <c r="O21" s="175">
        <v>126.57</v>
      </c>
      <c r="P21">
        <v>123.75</v>
      </c>
      <c r="Q21" s="204">
        <v>113.52</v>
      </c>
      <c r="R21" s="203">
        <v>116.08</v>
      </c>
      <c r="S21">
        <v>113.03</v>
      </c>
      <c r="T21">
        <v>122.6</v>
      </c>
      <c r="U21">
        <v>119.34</v>
      </c>
      <c r="V21">
        <v>124.25</v>
      </c>
      <c r="W21">
        <v>121.89</v>
      </c>
      <c r="X21" s="175">
        <v>119.32</v>
      </c>
      <c r="Y21">
        <v>134.59</v>
      </c>
      <c r="Z21" s="175">
        <v>135.68</v>
      </c>
      <c r="AA21">
        <v>139.68</v>
      </c>
      <c r="AB21">
        <v>134.38999999999999</v>
      </c>
      <c r="AC21" s="204">
        <v>132.52000000000001</v>
      </c>
      <c r="AD21" s="203">
        <v>128.44</v>
      </c>
      <c r="AE21">
        <v>132.03</v>
      </c>
      <c r="AF21">
        <v>133.25</v>
      </c>
      <c r="AG21">
        <v>130.25</v>
      </c>
      <c r="AH21">
        <v>132.25</v>
      </c>
      <c r="AI21">
        <v>129.76</v>
      </c>
      <c r="AJ21">
        <v>126.93</v>
      </c>
      <c r="AK21">
        <v>138.80000000000001</v>
      </c>
      <c r="AL21">
        <v>128.41</v>
      </c>
      <c r="AM21">
        <v>125.76</v>
      </c>
      <c r="AN21">
        <v>124.61</v>
      </c>
      <c r="AO21" s="204">
        <v>124.28</v>
      </c>
      <c r="AP21">
        <v>139.33000000000001</v>
      </c>
      <c r="AQ21">
        <v>142.94</v>
      </c>
      <c r="AR21">
        <v>146.74</v>
      </c>
      <c r="AS21">
        <v>132.58000000000001</v>
      </c>
      <c r="AT21">
        <v>126.64</v>
      </c>
      <c r="AU21">
        <v>129.65</v>
      </c>
      <c r="AV21">
        <v>112.22</v>
      </c>
      <c r="AW21">
        <v>115.05</v>
      </c>
      <c r="AX21">
        <v>119.88</v>
      </c>
      <c r="AY21">
        <v>119</v>
      </c>
      <c r="AZ21">
        <v>117.95</v>
      </c>
      <c r="BA21">
        <v>119.85</v>
      </c>
      <c r="BB21">
        <v>119.73</v>
      </c>
      <c r="BC21" s="226">
        <f t="shared" si="6"/>
        <v>121.02374999999999</v>
      </c>
      <c r="BD21" s="227">
        <f t="shared" si="0"/>
        <v>126.11416666666666</v>
      </c>
      <c r="BE21" s="193">
        <f t="shared" si="17"/>
        <v>4.2061303394306249E-2</v>
      </c>
      <c r="BF21" s="258">
        <f t="shared" si="1"/>
        <v>1.2306759551856239</v>
      </c>
      <c r="BG21" s="185">
        <f t="shared" si="7"/>
        <v>0.76240297430432657</v>
      </c>
      <c r="BH21" s="295">
        <f t="shared" si="8"/>
        <v>-1.0012515644555187E-3</v>
      </c>
      <c r="BI21" s="184">
        <f t="shared" si="9"/>
        <v>-2.5978285214387081E-2</v>
      </c>
      <c r="BJ21" s="298">
        <f t="shared" si="10"/>
        <v>5.3733529714963324E-6</v>
      </c>
      <c r="BK21" s="300">
        <f t="shared" si="11"/>
        <v>131.06583333333333</v>
      </c>
      <c r="BL21" s="300">
        <f t="shared" si="12"/>
        <v>125.18583333333332</v>
      </c>
      <c r="BM21" s="297">
        <f t="shared" si="13"/>
        <v>-4.4862950552839287E-2</v>
      </c>
      <c r="BN21" s="301">
        <f t="shared" si="14"/>
        <v>-1.3502212891466447</v>
      </c>
      <c r="BO21" s="294">
        <f t="shared" si="15"/>
        <v>-3.0149597545869183E-3</v>
      </c>
      <c r="BP21" s="141">
        <f t="shared" si="2"/>
        <v>119.68333333333334</v>
      </c>
      <c r="BQ21" s="141">
        <f t="shared" si="3"/>
        <v>132.48083333333332</v>
      </c>
      <c r="BR21" s="6">
        <f t="shared" si="16"/>
        <v>0.10692800445620376</v>
      </c>
    </row>
    <row r="22" spans="1:70" ht="15.75">
      <c r="A22" s="232">
        <v>168.75</v>
      </c>
      <c r="B22" s="336">
        <f t="shared" si="4"/>
        <v>1.6874999999999994E-2</v>
      </c>
      <c r="C22" s="245">
        <v>1010601</v>
      </c>
      <c r="D22" s="351">
        <f t="shared" si="5"/>
        <v>7</v>
      </c>
      <c r="E22" s="296" t="s">
        <v>104</v>
      </c>
      <c r="F22" s="231">
        <v>205.64625000000004</v>
      </c>
      <c r="G22" s="141">
        <v>205.64625000000001</v>
      </c>
      <c r="H22" s="141">
        <v>205.64624999999998</v>
      </c>
      <c r="I22" s="141">
        <v>205.64624999999998</v>
      </c>
      <c r="J22">
        <v>202.63</v>
      </c>
      <c r="K22">
        <v>212.2</v>
      </c>
      <c r="L22">
        <v>205.05</v>
      </c>
      <c r="M22">
        <v>215.4</v>
      </c>
      <c r="N22">
        <v>201.1</v>
      </c>
      <c r="O22" s="178">
        <v>204.46</v>
      </c>
      <c r="P22">
        <v>203.03</v>
      </c>
      <c r="Q22" s="204">
        <v>201.3</v>
      </c>
      <c r="R22" s="203">
        <v>213.22</v>
      </c>
      <c r="S22">
        <v>198.83</v>
      </c>
      <c r="T22">
        <v>191.26</v>
      </c>
      <c r="U22">
        <v>189.96</v>
      </c>
      <c r="V22">
        <v>199.25</v>
      </c>
      <c r="W22">
        <v>186.28</v>
      </c>
      <c r="X22" s="178">
        <v>215.39</v>
      </c>
      <c r="Y22">
        <v>184.15</v>
      </c>
      <c r="Z22" s="178">
        <v>181.36</v>
      </c>
      <c r="AA22">
        <v>185.15</v>
      </c>
      <c r="AB22">
        <v>182.64</v>
      </c>
      <c r="AC22" s="204">
        <v>189.67</v>
      </c>
      <c r="AD22" s="203">
        <v>182.88</v>
      </c>
      <c r="AE22">
        <v>183.63</v>
      </c>
      <c r="AF22">
        <v>169.64</v>
      </c>
      <c r="AG22">
        <v>170.81</v>
      </c>
      <c r="AH22">
        <v>168.06</v>
      </c>
      <c r="AI22">
        <v>164.73</v>
      </c>
      <c r="AJ22">
        <v>185.42</v>
      </c>
      <c r="AK22">
        <v>199.9</v>
      </c>
      <c r="AL22">
        <v>194.17</v>
      </c>
      <c r="AM22">
        <v>190.31</v>
      </c>
      <c r="AN22">
        <v>185.96</v>
      </c>
      <c r="AO22" s="204">
        <v>187.84</v>
      </c>
      <c r="AP22">
        <v>188.57</v>
      </c>
      <c r="AQ22">
        <v>188.93</v>
      </c>
      <c r="AR22">
        <v>191.46</v>
      </c>
      <c r="AS22">
        <v>189.69</v>
      </c>
      <c r="AT22">
        <v>197.35</v>
      </c>
      <c r="AU22">
        <v>203.53</v>
      </c>
      <c r="AV22">
        <v>192.77</v>
      </c>
      <c r="AW22">
        <v>192.24</v>
      </c>
      <c r="AX22">
        <v>197.12</v>
      </c>
      <c r="AY22">
        <v>201.6</v>
      </c>
      <c r="AZ22">
        <v>199.88</v>
      </c>
      <c r="BA22">
        <v>198.22</v>
      </c>
      <c r="BB22">
        <v>190.95</v>
      </c>
      <c r="BC22" s="226">
        <f t="shared" si="6"/>
        <v>205.64625000000004</v>
      </c>
      <c r="BD22" s="227">
        <f t="shared" si="0"/>
        <v>193.09666666666669</v>
      </c>
      <c r="BE22" s="193">
        <f t="shared" si="17"/>
        <v>-6.1025101762533174E-2</v>
      </c>
      <c r="BF22" s="258">
        <f t="shared" si="1"/>
        <v>-14.434517890227406</v>
      </c>
      <c r="BG22" s="185">
        <f t="shared" si="7"/>
        <v>-8.942174685210702</v>
      </c>
      <c r="BH22" s="295">
        <f t="shared" si="8"/>
        <v>-3.667642013923933E-2</v>
      </c>
      <c r="BI22" s="184">
        <f t="shared" si="9"/>
        <v>-7.4876621157733911</v>
      </c>
      <c r="BJ22" s="355">
        <f t="shared" si="10"/>
        <v>1.5487493168744443E-3</v>
      </c>
      <c r="BK22" s="300">
        <f t="shared" si="11"/>
        <v>181.82166666666669</v>
      </c>
      <c r="BL22" s="300">
        <f t="shared" si="12"/>
        <v>195.31166666666664</v>
      </c>
      <c r="BM22" s="353">
        <f t="shared" si="13"/>
        <v>7.419357795642223E-2</v>
      </c>
      <c r="BN22" s="301">
        <f t="shared" si="14"/>
        <v>14.737444002269568</v>
      </c>
      <c r="BO22" s="355">
        <f t="shared" si="15"/>
        <v>3.2907791418696368E-2</v>
      </c>
      <c r="BP22" s="141">
        <f t="shared" si="2"/>
        <v>201.62333333333333</v>
      </c>
      <c r="BQ22" s="141">
        <f t="shared" si="3"/>
        <v>179.01166666666666</v>
      </c>
      <c r="BR22" s="6">
        <f t="shared" si="16"/>
        <v>-0.11214806487344398</v>
      </c>
    </row>
    <row r="23" spans="1:70" ht="15.75">
      <c r="A23" s="232">
        <v>82.31</v>
      </c>
      <c r="B23" s="336">
        <f t="shared" si="4"/>
        <v>8.230999999999997E-3</v>
      </c>
      <c r="C23" s="245">
        <v>1010701</v>
      </c>
      <c r="D23" s="351">
        <f t="shared" si="5"/>
        <v>7</v>
      </c>
      <c r="E23" s="204" t="s">
        <v>220</v>
      </c>
      <c r="F23" s="231">
        <v>159.93875</v>
      </c>
      <c r="G23" s="141">
        <v>159.93875</v>
      </c>
      <c r="H23" s="141">
        <v>159.93875</v>
      </c>
      <c r="I23" s="141">
        <v>159.93875</v>
      </c>
      <c r="J23">
        <v>166.41</v>
      </c>
      <c r="K23">
        <v>163.19999999999999</v>
      </c>
      <c r="L23">
        <v>160.02000000000001</v>
      </c>
      <c r="M23">
        <v>156.88</v>
      </c>
      <c r="N23">
        <v>159.01</v>
      </c>
      <c r="O23" s="175">
        <v>160.06</v>
      </c>
      <c r="P23">
        <v>158.41</v>
      </c>
      <c r="Q23" s="204">
        <v>155.52000000000001</v>
      </c>
      <c r="R23" s="203">
        <v>154.63</v>
      </c>
      <c r="S23">
        <v>156.03</v>
      </c>
      <c r="T23">
        <v>150.82</v>
      </c>
      <c r="U23">
        <v>153.19999999999999</v>
      </c>
      <c r="V23">
        <v>157.33000000000001</v>
      </c>
      <c r="W23">
        <v>143.77000000000001</v>
      </c>
      <c r="X23" s="175">
        <v>145.09</v>
      </c>
      <c r="Y23">
        <v>146.19999999999999</v>
      </c>
      <c r="Z23" s="175">
        <v>145.61000000000001</v>
      </c>
      <c r="AA23">
        <v>148.81</v>
      </c>
      <c r="AB23">
        <v>152.57</v>
      </c>
      <c r="AC23" s="204">
        <v>151.32</v>
      </c>
      <c r="AD23" s="203">
        <v>146.91999999999999</v>
      </c>
      <c r="AE23">
        <v>144.80000000000001</v>
      </c>
      <c r="AF23">
        <v>149.09</v>
      </c>
      <c r="AG23">
        <v>147.13999999999999</v>
      </c>
      <c r="AH23">
        <v>147.37</v>
      </c>
      <c r="AI23">
        <v>144.62</v>
      </c>
      <c r="AJ23">
        <v>154.86000000000001</v>
      </c>
      <c r="AK23">
        <v>158.56</v>
      </c>
      <c r="AL23">
        <v>159.24</v>
      </c>
      <c r="AM23">
        <v>161.93</v>
      </c>
      <c r="AN23">
        <v>148.04</v>
      </c>
      <c r="AO23" s="204">
        <v>149.76</v>
      </c>
      <c r="AP23">
        <v>153.03</v>
      </c>
      <c r="AQ23">
        <v>154.57</v>
      </c>
      <c r="AR23">
        <v>160.41</v>
      </c>
      <c r="AS23">
        <v>171.84</v>
      </c>
      <c r="AT23">
        <v>177.93</v>
      </c>
      <c r="AU23">
        <v>170.7</v>
      </c>
      <c r="AV23">
        <v>156.24</v>
      </c>
      <c r="AW23">
        <v>162.25</v>
      </c>
      <c r="AX23">
        <v>158.55000000000001</v>
      </c>
      <c r="AY23">
        <v>166.95</v>
      </c>
      <c r="AZ23">
        <v>167.39</v>
      </c>
      <c r="BA23">
        <v>159.54</v>
      </c>
      <c r="BB23">
        <v>157.44999999999999</v>
      </c>
      <c r="BC23" s="226">
        <f t="shared" si="6"/>
        <v>159.93875</v>
      </c>
      <c r="BD23" s="227">
        <f t="shared" si="0"/>
        <v>150.4483333333333</v>
      </c>
      <c r="BE23" s="193">
        <f t="shared" si="17"/>
        <v>-5.9337819425665739E-2</v>
      </c>
      <c r="BF23" s="258">
        <f t="shared" si="1"/>
        <v>-5.3243558873090011</v>
      </c>
      <c r="BG23" s="185">
        <f t="shared" si="7"/>
        <v>-3.2984350979107782</v>
      </c>
      <c r="BH23" s="295">
        <f t="shared" si="8"/>
        <v>-1.3100162968534557E-2</v>
      </c>
      <c r="BI23" s="184">
        <f t="shared" si="9"/>
        <v>-1.0499459287267237</v>
      </c>
      <c r="BJ23" s="325">
        <f t="shared" si="10"/>
        <v>2.1717099606365707E-4</v>
      </c>
      <c r="BK23" s="300">
        <f t="shared" si="11"/>
        <v>151.535</v>
      </c>
      <c r="BL23" s="300">
        <f t="shared" si="12"/>
        <v>163.65166666666667</v>
      </c>
      <c r="BM23" s="297">
        <f t="shared" si="13"/>
        <v>7.9959525302185419E-2</v>
      </c>
      <c r="BN23" s="301">
        <f t="shared" si="14"/>
        <v>6.4565749810547777</v>
      </c>
      <c r="BO23" s="294">
        <f t="shared" si="15"/>
        <v>1.4417128419487358E-2</v>
      </c>
      <c r="BP23" s="141">
        <f t="shared" si="2"/>
        <v>154.22916666666666</v>
      </c>
      <c r="BQ23" s="141">
        <f t="shared" si="3"/>
        <v>148.27583333333334</v>
      </c>
      <c r="BR23" s="6">
        <f t="shared" si="16"/>
        <v>-3.8600567337565783E-2</v>
      </c>
    </row>
    <row r="24" spans="1:70" ht="15.75">
      <c r="A24" s="232">
        <v>21.32</v>
      </c>
      <c r="B24" s="336">
        <f t="shared" si="4"/>
        <v>2.1319999999999993E-3</v>
      </c>
      <c r="C24" s="245">
        <v>1010702</v>
      </c>
      <c r="D24" s="351">
        <f t="shared" si="5"/>
        <v>7</v>
      </c>
      <c r="E24" s="204" t="s">
        <v>221</v>
      </c>
      <c r="F24" s="231">
        <v>153.21</v>
      </c>
      <c r="G24" s="141">
        <v>153.20999999999998</v>
      </c>
      <c r="H24" s="141">
        <v>153.20999999999998</v>
      </c>
      <c r="I24" s="141">
        <v>153.20999999999998</v>
      </c>
      <c r="J24">
        <v>160.35</v>
      </c>
      <c r="K24">
        <v>154.35</v>
      </c>
      <c r="L24">
        <v>150.88</v>
      </c>
      <c r="M24">
        <v>149.22999999999999</v>
      </c>
      <c r="N24">
        <v>156.97</v>
      </c>
      <c r="O24" s="178">
        <v>149.32</v>
      </c>
      <c r="P24">
        <v>152.22</v>
      </c>
      <c r="Q24" s="204">
        <v>152.36000000000001</v>
      </c>
      <c r="R24" s="203">
        <v>148.99</v>
      </c>
      <c r="S24">
        <v>146.19</v>
      </c>
      <c r="T24">
        <v>156.22999999999999</v>
      </c>
      <c r="U24">
        <v>151.29</v>
      </c>
      <c r="V24">
        <v>143.79</v>
      </c>
      <c r="W24">
        <v>150.71</v>
      </c>
      <c r="X24" s="178">
        <v>166.55</v>
      </c>
      <c r="Y24">
        <v>154.74</v>
      </c>
      <c r="Z24" s="178">
        <v>150.96</v>
      </c>
      <c r="AA24">
        <v>148.31</v>
      </c>
      <c r="AB24">
        <v>157.26</v>
      </c>
      <c r="AC24" s="204">
        <v>149.74</v>
      </c>
      <c r="AD24" s="203">
        <v>153.77000000000001</v>
      </c>
      <c r="AE24">
        <v>150.43</v>
      </c>
      <c r="AF24">
        <v>151.02000000000001</v>
      </c>
      <c r="AG24">
        <v>152.1</v>
      </c>
      <c r="AH24">
        <v>156.38999999999999</v>
      </c>
      <c r="AI24">
        <v>157.84</v>
      </c>
      <c r="AJ24">
        <v>157.79</v>
      </c>
      <c r="AK24">
        <v>160.22999999999999</v>
      </c>
      <c r="AL24">
        <v>169.63</v>
      </c>
      <c r="AM24">
        <v>172.06</v>
      </c>
      <c r="AN24">
        <v>167.17</v>
      </c>
      <c r="AO24" s="204">
        <v>167.18</v>
      </c>
      <c r="AP24">
        <v>174.42</v>
      </c>
      <c r="AQ24">
        <v>175.16</v>
      </c>
      <c r="AR24">
        <v>176.69</v>
      </c>
      <c r="AS24">
        <v>167.4</v>
      </c>
      <c r="AT24">
        <v>175.58</v>
      </c>
      <c r="AU24">
        <v>169.53</v>
      </c>
      <c r="AV24">
        <v>164.04</v>
      </c>
      <c r="AW24">
        <v>171.38</v>
      </c>
      <c r="AX24">
        <v>175.59</v>
      </c>
      <c r="AY24">
        <v>179.22</v>
      </c>
      <c r="AZ24">
        <v>182.61</v>
      </c>
      <c r="BA24">
        <v>184.11</v>
      </c>
      <c r="BB24">
        <v>183.3</v>
      </c>
      <c r="BC24" s="226">
        <f t="shared" si="6"/>
        <v>153.21</v>
      </c>
      <c r="BD24" s="227">
        <f t="shared" si="0"/>
        <v>152.06333333333333</v>
      </c>
      <c r="BE24" s="193">
        <f t="shared" si="17"/>
        <v>-7.4842808345844114E-3</v>
      </c>
      <c r="BF24" s="258">
        <f t="shared" si="1"/>
        <v>-0.16663014914850161</v>
      </c>
      <c r="BG24" s="185">
        <f t="shared" si="7"/>
        <v>-0.10322727179668488</v>
      </c>
      <c r="BH24" s="295">
        <f t="shared" si="8"/>
        <v>-4.3995437510184754E-3</v>
      </c>
      <c r="BI24" s="184">
        <f t="shared" si="9"/>
        <v>-0.10539991613202021</v>
      </c>
      <c r="BJ24" s="298">
        <f t="shared" si="10"/>
        <v>2.1800936738880797E-5</v>
      </c>
      <c r="BK24" s="300">
        <f t="shared" si="11"/>
        <v>157.35499999999999</v>
      </c>
      <c r="BL24" s="300">
        <f t="shared" si="12"/>
        <v>175.38416666666672</v>
      </c>
      <c r="BM24" s="297">
        <f t="shared" si="13"/>
        <v>0.11457638248969992</v>
      </c>
      <c r="BN24" s="301">
        <f t="shared" si="14"/>
        <v>2.4884521293643038</v>
      </c>
      <c r="BO24" s="294">
        <f t="shared" si="15"/>
        <v>5.5565580853722237E-3</v>
      </c>
      <c r="BP24" s="141">
        <f t="shared" si="2"/>
        <v>151.98749999999998</v>
      </c>
      <c r="BQ24" s="141">
        <f t="shared" si="3"/>
        <v>153.36249999999998</v>
      </c>
      <c r="BR24" s="6">
        <f t="shared" si="16"/>
        <v>9.0467966115634901E-3</v>
      </c>
    </row>
    <row r="25" spans="1:70" ht="15.75">
      <c r="A25" s="232">
        <v>25.94</v>
      </c>
      <c r="B25" s="336">
        <f t="shared" si="4"/>
        <v>2.5939999999999991E-3</v>
      </c>
      <c r="C25" s="245">
        <v>1010703</v>
      </c>
      <c r="D25" s="351">
        <f t="shared" si="5"/>
        <v>7</v>
      </c>
      <c r="E25" s="204" t="s">
        <v>222</v>
      </c>
      <c r="F25" s="231">
        <v>228.92875000000004</v>
      </c>
      <c r="G25" s="141">
        <v>228.92875000000004</v>
      </c>
      <c r="H25" s="141">
        <v>228.92875000000004</v>
      </c>
      <c r="I25" s="141">
        <v>228.92875000000001</v>
      </c>
      <c r="J25">
        <v>213.86</v>
      </c>
      <c r="K25">
        <v>217.11</v>
      </c>
      <c r="L25">
        <v>220.36</v>
      </c>
      <c r="M25">
        <v>218.7</v>
      </c>
      <c r="N25">
        <v>219.58</v>
      </c>
      <c r="O25" s="175">
        <v>232.15</v>
      </c>
      <c r="P25">
        <v>245.14</v>
      </c>
      <c r="Q25" s="204">
        <v>264.52999999999997</v>
      </c>
      <c r="R25" s="203">
        <v>241.14</v>
      </c>
      <c r="S25">
        <v>249.87</v>
      </c>
      <c r="T25">
        <v>248.33</v>
      </c>
      <c r="U25">
        <v>266.92</v>
      </c>
      <c r="V25">
        <v>264.98</v>
      </c>
      <c r="W25">
        <v>279.82</v>
      </c>
      <c r="X25" s="175">
        <v>323.52</v>
      </c>
      <c r="Y25">
        <v>266.99</v>
      </c>
      <c r="Z25" s="175">
        <v>246.65</v>
      </c>
      <c r="AA25">
        <v>277.55</v>
      </c>
      <c r="AB25">
        <v>301.08</v>
      </c>
      <c r="AC25" s="204">
        <v>240.11</v>
      </c>
      <c r="AD25" s="203">
        <v>185.67</v>
      </c>
      <c r="AE25">
        <v>181.26</v>
      </c>
      <c r="AF25">
        <v>181.86</v>
      </c>
      <c r="AG25">
        <v>203.01</v>
      </c>
      <c r="AH25">
        <v>229.92</v>
      </c>
      <c r="AI25">
        <v>221.4</v>
      </c>
      <c r="AJ25">
        <v>250.94</v>
      </c>
      <c r="AK25">
        <v>249.71</v>
      </c>
      <c r="AL25">
        <v>296.76</v>
      </c>
      <c r="AM25">
        <v>327.29000000000002</v>
      </c>
      <c r="AN25">
        <v>284.98</v>
      </c>
      <c r="AO25" s="204">
        <v>269.05</v>
      </c>
      <c r="AP25">
        <v>246.41</v>
      </c>
      <c r="AQ25">
        <v>240.03</v>
      </c>
      <c r="AR25">
        <v>220.87</v>
      </c>
      <c r="AS25">
        <v>222.84</v>
      </c>
      <c r="AT25">
        <v>234.42</v>
      </c>
      <c r="AU25">
        <v>237.03</v>
      </c>
      <c r="AV25">
        <v>231.41</v>
      </c>
      <c r="AW25">
        <v>241.21</v>
      </c>
      <c r="AX25">
        <v>250.75</v>
      </c>
      <c r="AY25">
        <v>270.5</v>
      </c>
      <c r="AZ25">
        <v>279.29000000000002</v>
      </c>
      <c r="BA25">
        <v>289.62</v>
      </c>
      <c r="BB25">
        <v>269.38</v>
      </c>
      <c r="BC25" s="226">
        <f t="shared" si="6"/>
        <v>228.92875000000004</v>
      </c>
      <c r="BD25" s="227">
        <f t="shared" si="0"/>
        <v>267.24666666666667</v>
      </c>
      <c r="BE25" s="257">
        <f t="shared" si="17"/>
        <v>0.1673792246131891</v>
      </c>
      <c r="BF25" s="258">
        <f t="shared" si="1"/>
        <v>6.7748713890386218</v>
      </c>
      <c r="BG25" s="185">
        <f t="shared" si="7"/>
        <v>4.1970285319771774</v>
      </c>
      <c r="BH25" s="295">
        <f t="shared" si="8"/>
        <v>-6.9884676472619311E-2</v>
      </c>
      <c r="BI25" s="184">
        <f t="shared" si="9"/>
        <v>-3.2044133027102277</v>
      </c>
      <c r="BJ25" s="298">
        <f t="shared" si="10"/>
        <v>6.6280139739495199E-4</v>
      </c>
      <c r="BK25" s="300">
        <f t="shared" si="11"/>
        <v>239.08416666666668</v>
      </c>
      <c r="BL25" s="300">
        <f t="shared" si="12"/>
        <v>248.94583333333335</v>
      </c>
      <c r="BM25" s="297">
        <f t="shared" si="13"/>
        <v>4.1247677770380742E-2</v>
      </c>
      <c r="BN25" s="301">
        <f t="shared" si="14"/>
        <v>1.6561006490971675</v>
      </c>
      <c r="BO25" s="294">
        <f t="shared" si="15"/>
        <v>3.6979692489731912E-3</v>
      </c>
      <c r="BP25" s="141">
        <f t="shared" si="2"/>
        <v>254.55666666666664</v>
      </c>
      <c r="BQ25" s="141">
        <f t="shared" si="3"/>
        <v>232.20333333333338</v>
      </c>
      <c r="BR25" s="6">
        <f t="shared" si="16"/>
        <v>-8.7812798721960794E-2</v>
      </c>
    </row>
    <row r="26" spans="1:70" ht="15.75">
      <c r="A26" s="232">
        <v>92.62</v>
      </c>
      <c r="B26" s="336">
        <f t="shared" si="4"/>
        <v>9.2619999999999977E-3</v>
      </c>
      <c r="C26" s="245">
        <v>1010704</v>
      </c>
      <c r="D26" s="351">
        <f t="shared" si="5"/>
        <v>7</v>
      </c>
      <c r="E26" s="204" t="s">
        <v>223</v>
      </c>
      <c r="F26" s="231">
        <v>176.48</v>
      </c>
      <c r="G26" s="141">
        <v>176.48</v>
      </c>
      <c r="H26" s="141">
        <v>176.48</v>
      </c>
      <c r="I26" s="141">
        <v>176.48</v>
      </c>
      <c r="J26">
        <v>185.04</v>
      </c>
      <c r="K26">
        <v>187.04</v>
      </c>
      <c r="L26">
        <v>174.63</v>
      </c>
      <c r="M26">
        <v>177.69</v>
      </c>
      <c r="N26">
        <v>179.92</v>
      </c>
      <c r="O26" s="178">
        <v>178.18</v>
      </c>
      <c r="P26">
        <v>164.89</v>
      </c>
      <c r="Q26" s="204">
        <v>164.45</v>
      </c>
      <c r="R26" s="203">
        <v>168.89</v>
      </c>
      <c r="S26">
        <v>164.88</v>
      </c>
      <c r="T26">
        <v>167.03</v>
      </c>
      <c r="U26">
        <v>166.45</v>
      </c>
      <c r="V26">
        <v>162.88</v>
      </c>
      <c r="W26">
        <v>162.91</v>
      </c>
      <c r="X26" s="178">
        <v>160.33000000000001</v>
      </c>
      <c r="Y26">
        <v>170.15</v>
      </c>
      <c r="Z26" s="178">
        <v>166.99</v>
      </c>
      <c r="AA26">
        <v>156.41</v>
      </c>
      <c r="AB26">
        <v>165.28</v>
      </c>
      <c r="AC26" s="204">
        <v>165.82</v>
      </c>
      <c r="AD26" s="203">
        <v>160.96</v>
      </c>
      <c r="AE26">
        <v>159.38999999999999</v>
      </c>
      <c r="AF26">
        <v>163.65</v>
      </c>
      <c r="AG26">
        <v>172.06</v>
      </c>
      <c r="AH26">
        <v>168.5</v>
      </c>
      <c r="AI26">
        <v>163.76</v>
      </c>
      <c r="AJ26">
        <v>176.29</v>
      </c>
      <c r="AK26">
        <v>170.68</v>
      </c>
      <c r="AL26">
        <v>170.25</v>
      </c>
      <c r="AM26">
        <v>172.93</v>
      </c>
      <c r="AN26">
        <v>168.77</v>
      </c>
      <c r="AO26" s="204">
        <v>166.81</v>
      </c>
      <c r="AP26">
        <v>177.62</v>
      </c>
      <c r="AQ26">
        <v>171.25</v>
      </c>
      <c r="AR26">
        <v>162.72</v>
      </c>
      <c r="AS26">
        <v>172.39</v>
      </c>
      <c r="AT26">
        <v>183.73</v>
      </c>
      <c r="AU26">
        <v>188.57</v>
      </c>
      <c r="AV26">
        <v>187.83</v>
      </c>
      <c r="AW26">
        <v>182.09</v>
      </c>
      <c r="AX26">
        <v>185.92</v>
      </c>
      <c r="AY26">
        <v>188.36</v>
      </c>
      <c r="AZ26">
        <v>185.12</v>
      </c>
      <c r="BA26">
        <v>190.09</v>
      </c>
      <c r="BB26">
        <v>179.74</v>
      </c>
      <c r="BC26" s="226">
        <f t="shared" si="6"/>
        <v>176.48000000000002</v>
      </c>
      <c r="BD26" s="227">
        <f t="shared" si="0"/>
        <v>164.83500000000001</v>
      </c>
      <c r="BE26" s="193">
        <f t="shared" si="17"/>
        <v>-6.5984814143245751E-2</v>
      </c>
      <c r="BF26" s="258">
        <f t="shared" si="1"/>
        <v>-7.3514577289554444</v>
      </c>
      <c r="BG26" s="185">
        <f t="shared" si="7"/>
        <v>-4.5542234041476721</v>
      </c>
      <c r="BH26" s="295">
        <f t="shared" si="8"/>
        <v>-5.4447893103266809E-2</v>
      </c>
      <c r="BI26" s="184">
        <f t="shared" si="9"/>
        <v>-5.8507719756982652</v>
      </c>
      <c r="BJ26" s="298">
        <f t="shared" si="10"/>
        <v>1.2101746794185961E-3</v>
      </c>
      <c r="BK26" s="300">
        <f t="shared" si="11"/>
        <v>167.46416666666667</v>
      </c>
      <c r="BL26" s="300">
        <f t="shared" si="12"/>
        <v>181.48416666666665</v>
      </c>
      <c r="BM26" s="297">
        <f t="shared" si="13"/>
        <v>8.3719402658279929E-2</v>
      </c>
      <c r="BN26" s="301">
        <f t="shared" si="14"/>
        <v>8.4065776153014315</v>
      </c>
      <c r="BO26" s="294">
        <f t="shared" si="15"/>
        <v>1.8771362433459872E-2</v>
      </c>
      <c r="BP26" s="141">
        <f t="shared" si="2"/>
        <v>168.20833333333334</v>
      </c>
      <c r="BQ26" s="141">
        <f t="shared" si="3"/>
        <v>165.77166666666668</v>
      </c>
      <c r="BR26" s="6">
        <f t="shared" si="16"/>
        <v>-1.4486004458756474E-2</v>
      </c>
    </row>
    <row r="27" spans="1:70" s="301" customFormat="1" ht="15.75">
      <c r="A27" s="311">
        <v>40.6</v>
      </c>
      <c r="B27" s="336">
        <f t="shared" si="4"/>
        <v>4.0599999999999985E-3</v>
      </c>
      <c r="C27" s="312">
        <v>1010705</v>
      </c>
      <c r="D27" s="351">
        <f t="shared" si="5"/>
        <v>7</v>
      </c>
      <c r="E27" s="296" t="s">
        <v>224</v>
      </c>
      <c r="F27" s="313">
        <v>157.36874999999998</v>
      </c>
      <c r="G27" s="314">
        <v>157.36875000000001</v>
      </c>
      <c r="H27" s="314">
        <v>157.36874999999998</v>
      </c>
      <c r="I27" s="314">
        <v>157.36875000000001</v>
      </c>
      <c r="J27" s="301">
        <v>144.1</v>
      </c>
      <c r="K27" s="301">
        <v>147.91999999999999</v>
      </c>
      <c r="L27" s="301">
        <v>155.08000000000001</v>
      </c>
      <c r="M27" s="301">
        <v>156.49</v>
      </c>
      <c r="N27" s="301">
        <v>161.05000000000001</v>
      </c>
      <c r="O27" s="315">
        <v>159.86000000000001</v>
      </c>
      <c r="P27" s="301">
        <v>171.89</v>
      </c>
      <c r="Q27" s="296">
        <v>162.56</v>
      </c>
      <c r="R27" s="316">
        <v>155.41</v>
      </c>
      <c r="S27" s="301">
        <v>155.16999999999999</v>
      </c>
      <c r="T27" s="301">
        <v>160.41999999999999</v>
      </c>
      <c r="U27" s="301">
        <v>160.94</v>
      </c>
      <c r="V27" s="301">
        <v>158.27000000000001</v>
      </c>
      <c r="W27" s="301">
        <v>157.81</v>
      </c>
      <c r="X27" s="315">
        <v>186.89</v>
      </c>
      <c r="Y27" s="301">
        <v>151.35</v>
      </c>
      <c r="Z27" s="315">
        <v>151.15</v>
      </c>
      <c r="AA27" s="301">
        <v>155.27000000000001</v>
      </c>
      <c r="AB27" s="301">
        <v>153.91999999999999</v>
      </c>
      <c r="AC27" s="296">
        <v>156.16</v>
      </c>
      <c r="AD27" s="316">
        <v>158.97999999999999</v>
      </c>
      <c r="AE27" s="301">
        <v>152.15</v>
      </c>
      <c r="AF27" s="301">
        <v>160.69</v>
      </c>
      <c r="AG27" s="301">
        <v>152.27000000000001</v>
      </c>
      <c r="AH27" s="301">
        <v>161.38</v>
      </c>
      <c r="AI27" s="301">
        <v>165.95</v>
      </c>
      <c r="AJ27" s="301">
        <v>182.34</v>
      </c>
      <c r="AK27" s="301">
        <v>185.91</v>
      </c>
      <c r="AL27" s="301">
        <v>190.61</v>
      </c>
      <c r="AM27" s="301">
        <v>190.31</v>
      </c>
      <c r="AN27" s="301">
        <v>183.17</v>
      </c>
      <c r="AO27" s="296">
        <v>183.84</v>
      </c>
      <c r="AP27" s="301">
        <v>181.21</v>
      </c>
      <c r="AQ27" s="301">
        <v>169.43</v>
      </c>
      <c r="AR27" s="301">
        <v>175.57</v>
      </c>
      <c r="AS27" s="301">
        <v>174.08</v>
      </c>
      <c r="AT27" s="301">
        <v>184.92</v>
      </c>
      <c r="AU27" s="301">
        <v>177.48</v>
      </c>
      <c r="AV27" s="301">
        <v>161.99</v>
      </c>
      <c r="AW27" s="301">
        <v>169.26</v>
      </c>
      <c r="AX27" s="301">
        <v>166.07</v>
      </c>
      <c r="AY27" s="301">
        <v>170.94</v>
      </c>
      <c r="AZ27">
        <v>173.9</v>
      </c>
      <c r="BA27" s="301">
        <v>167.91</v>
      </c>
      <c r="BB27" s="301">
        <v>163.61000000000001</v>
      </c>
      <c r="BC27" s="317">
        <f t="shared" si="6"/>
        <v>157.36874999999998</v>
      </c>
      <c r="BD27" s="318">
        <f t="shared" si="0"/>
        <v>158.56333333333333</v>
      </c>
      <c r="BE27" s="279">
        <f t="shared" si="17"/>
        <v>7.5909819029087444E-3</v>
      </c>
      <c r="BF27" s="320">
        <f t="shared" si="1"/>
        <v>0.33057627348821578</v>
      </c>
      <c r="BG27" s="321">
        <f t="shared" si="7"/>
        <v>0.20479179192530983</v>
      </c>
      <c r="BH27" s="295">
        <f t="shared" si="8"/>
        <v>-2.5608957179441227E-2</v>
      </c>
      <c r="BI27" s="184">
        <f t="shared" si="9"/>
        <v>-1.0655222800319624</v>
      </c>
      <c r="BJ27" s="298">
        <f t="shared" si="10"/>
        <v>2.2039281124046185E-4</v>
      </c>
      <c r="BK27" s="300">
        <f t="shared" si="11"/>
        <v>167.55583333333331</v>
      </c>
      <c r="BL27" s="300">
        <f t="shared" si="12"/>
        <v>171.26333333333335</v>
      </c>
      <c r="BM27" s="297">
        <f t="shared" si="13"/>
        <v>2.2126952707306691E-2</v>
      </c>
      <c r="BN27" s="301">
        <f t="shared" si="14"/>
        <v>0.97448157031311278</v>
      </c>
      <c r="BO27" s="294">
        <f t="shared" si="15"/>
        <v>2.1759564448413943E-3</v>
      </c>
      <c r="BP27" s="314">
        <f t="shared" si="2"/>
        <v>162.22999999999999</v>
      </c>
      <c r="BQ27" s="314">
        <f t="shared" si="3"/>
        <v>158.4675</v>
      </c>
      <c r="BR27" s="166">
        <f t="shared" si="16"/>
        <v>-2.3192381187203237E-2</v>
      </c>
    </row>
    <row r="28" spans="1:70" ht="15.75">
      <c r="A28" s="232">
        <v>46.75</v>
      </c>
      <c r="B28" s="336">
        <f t="shared" si="4"/>
        <v>4.6749999999999986E-3</v>
      </c>
      <c r="C28" s="245">
        <v>1010801</v>
      </c>
      <c r="D28" s="351">
        <f t="shared" si="5"/>
        <v>7</v>
      </c>
      <c r="E28" s="204" t="s">
        <v>106</v>
      </c>
      <c r="F28" s="231">
        <v>127.23375</v>
      </c>
      <c r="G28" s="141">
        <v>127.23375000000001</v>
      </c>
      <c r="H28" s="141">
        <v>127.23375</v>
      </c>
      <c r="I28" s="141">
        <v>127.23375</v>
      </c>
      <c r="J28">
        <v>126.5</v>
      </c>
      <c r="K28">
        <v>126.91</v>
      </c>
      <c r="L28">
        <v>125.62</v>
      </c>
      <c r="M28">
        <v>127.09</v>
      </c>
      <c r="N28">
        <v>126.72</v>
      </c>
      <c r="O28" s="178">
        <v>128.51</v>
      </c>
      <c r="P28">
        <v>128.25</v>
      </c>
      <c r="Q28" s="204">
        <v>128.27000000000001</v>
      </c>
      <c r="R28" s="203">
        <v>127.71</v>
      </c>
      <c r="S28">
        <v>127.68</v>
      </c>
      <c r="T28">
        <v>130.04</v>
      </c>
      <c r="U28">
        <v>128.49</v>
      </c>
      <c r="V28">
        <v>132.56</v>
      </c>
      <c r="W28">
        <v>135.65</v>
      </c>
      <c r="X28" s="178">
        <v>138.80000000000001</v>
      </c>
      <c r="Y28">
        <v>138.99</v>
      </c>
      <c r="Z28" s="178">
        <v>138.91</v>
      </c>
      <c r="AA28">
        <v>140.13</v>
      </c>
      <c r="AB28">
        <v>140.32</v>
      </c>
      <c r="AC28" s="204">
        <v>145.78</v>
      </c>
      <c r="AD28" s="203">
        <v>144.63</v>
      </c>
      <c r="AE28">
        <v>145.35</v>
      </c>
      <c r="AF28">
        <v>144.80000000000001</v>
      </c>
      <c r="AG28">
        <v>139.68</v>
      </c>
      <c r="AH28">
        <v>140.13</v>
      </c>
      <c r="AI28">
        <v>138.5</v>
      </c>
      <c r="AJ28">
        <v>137.16999999999999</v>
      </c>
      <c r="AK28">
        <v>138.91999999999999</v>
      </c>
      <c r="AL28">
        <v>141.94</v>
      </c>
      <c r="AM28">
        <v>142.33000000000001</v>
      </c>
      <c r="AN28">
        <v>141.38999999999999</v>
      </c>
      <c r="AO28" s="204">
        <v>141.84</v>
      </c>
      <c r="AP28">
        <v>144.51</v>
      </c>
      <c r="AQ28">
        <v>143.66999999999999</v>
      </c>
      <c r="AR28">
        <v>144.62</v>
      </c>
      <c r="AS28">
        <v>144.02000000000001</v>
      </c>
      <c r="AT28">
        <v>140.87</v>
      </c>
      <c r="AU28">
        <v>144.05000000000001</v>
      </c>
      <c r="AV28">
        <v>142.66</v>
      </c>
      <c r="AW28">
        <v>142.63999999999999</v>
      </c>
      <c r="AX28">
        <v>143.36000000000001</v>
      </c>
      <c r="AY28">
        <v>139.6</v>
      </c>
      <c r="AZ28">
        <v>139.6</v>
      </c>
      <c r="BA28">
        <v>137.88</v>
      </c>
      <c r="BB28">
        <v>136.85</v>
      </c>
      <c r="BC28" s="226">
        <f t="shared" si="6"/>
        <v>127.23374999999999</v>
      </c>
      <c r="BD28" s="227">
        <f t="shared" si="0"/>
        <v>135.42166666666665</v>
      </c>
      <c r="BE28" s="193">
        <f t="shared" si="17"/>
        <v>6.4353339162499523E-2</v>
      </c>
      <c r="BF28" s="258">
        <f t="shared" si="1"/>
        <v>2.6090609455766467</v>
      </c>
      <c r="BG28" s="185">
        <f t="shared" si="7"/>
        <v>1.6163116023087232</v>
      </c>
      <c r="BH28" s="295">
        <f t="shared" si="8"/>
        <v>-7.4702639976791385E-3</v>
      </c>
      <c r="BI28" s="184">
        <f t="shared" si="9"/>
        <v>-0.29389140559765908</v>
      </c>
      <c r="BJ28" s="298">
        <f t="shared" si="10"/>
        <v>6.0788548764213488E-5</v>
      </c>
      <c r="BK28" s="300">
        <f t="shared" si="11"/>
        <v>141.62916666666669</v>
      </c>
      <c r="BL28" s="300">
        <f t="shared" si="12"/>
        <v>141.65166666666664</v>
      </c>
      <c r="BM28" s="297">
        <f t="shared" si="13"/>
        <v>1.5886558206545942E-4</v>
      </c>
      <c r="BN28" s="301">
        <f t="shared" si="14"/>
        <v>6.8097406187754665E-3</v>
      </c>
      <c r="BO28" s="294">
        <f t="shared" si="15"/>
        <v>1.5205725216908508E-5</v>
      </c>
      <c r="BP28" s="141">
        <f t="shared" si="2"/>
        <v>129.98083333333332</v>
      </c>
      <c r="BQ28" s="141">
        <f t="shared" si="3"/>
        <v>141.19916666666666</v>
      </c>
      <c r="BR28" s="6">
        <f t="shared" si="16"/>
        <v>8.6307596632836825E-2</v>
      </c>
    </row>
    <row r="29" spans="1:70" s="301" customFormat="1" ht="15.75">
      <c r="A29" s="311">
        <v>61.25</v>
      </c>
      <c r="B29" s="336">
        <f t="shared" si="4"/>
        <v>6.1249999999999976E-3</v>
      </c>
      <c r="C29" s="312">
        <v>1010901</v>
      </c>
      <c r="D29" s="351">
        <f t="shared" si="5"/>
        <v>7</v>
      </c>
      <c r="E29" s="296" t="s">
        <v>107</v>
      </c>
      <c r="F29" s="313">
        <v>135.59625</v>
      </c>
      <c r="G29" s="314">
        <v>135.59625</v>
      </c>
      <c r="H29" s="314">
        <v>135.59625</v>
      </c>
      <c r="I29" s="314">
        <v>135.59625</v>
      </c>
      <c r="J29" s="301">
        <v>133.97</v>
      </c>
      <c r="K29" s="301">
        <v>134.11000000000001</v>
      </c>
      <c r="L29" s="301">
        <v>134.22999999999999</v>
      </c>
      <c r="M29" s="301">
        <v>135.44999999999999</v>
      </c>
      <c r="N29" s="301">
        <v>135.81</v>
      </c>
      <c r="O29" s="315">
        <v>135.72999999999999</v>
      </c>
      <c r="P29" s="301">
        <v>137.05000000000001</v>
      </c>
      <c r="Q29" s="296">
        <v>138.41999999999999</v>
      </c>
      <c r="R29" s="316">
        <v>138.87</v>
      </c>
      <c r="S29" s="301">
        <v>139</v>
      </c>
      <c r="T29" s="301">
        <v>139.25</v>
      </c>
      <c r="U29" s="301">
        <v>141.1</v>
      </c>
      <c r="V29" s="301">
        <v>146.08000000000001</v>
      </c>
      <c r="W29" s="301">
        <v>145.81</v>
      </c>
      <c r="X29" s="315">
        <v>148.22999999999999</v>
      </c>
      <c r="Y29" s="301">
        <v>147.99</v>
      </c>
      <c r="Z29" s="315">
        <v>149.33000000000001</v>
      </c>
      <c r="AA29" s="301">
        <v>150.54</v>
      </c>
      <c r="AB29" s="301">
        <v>151.62</v>
      </c>
      <c r="AC29" s="296">
        <v>151.91999999999999</v>
      </c>
      <c r="AD29" s="316">
        <v>153.71</v>
      </c>
      <c r="AE29" s="301">
        <v>154.56</v>
      </c>
      <c r="AF29" s="301">
        <v>154.93</v>
      </c>
      <c r="AG29" s="301">
        <v>154.80000000000001</v>
      </c>
      <c r="AH29" s="301">
        <v>155.63</v>
      </c>
      <c r="AI29" s="301">
        <v>155.88</v>
      </c>
      <c r="AJ29" s="301">
        <v>156.19</v>
      </c>
      <c r="AK29" s="301">
        <v>156.33000000000001</v>
      </c>
      <c r="AL29" s="301">
        <v>157.29</v>
      </c>
      <c r="AM29" s="301">
        <v>156.57</v>
      </c>
      <c r="AN29" s="301">
        <v>156.85</v>
      </c>
      <c r="AO29" s="296">
        <v>157.12</v>
      </c>
      <c r="AP29" s="301">
        <v>158.22999999999999</v>
      </c>
      <c r="AQ29" s="301">
        <v>158.25</v>
      </c>
      <c r="AR29" s="301">
        <v>159.87</v>
      </c>
      <c r="AS29" s="301">
        <v>157.76</v>
      </c>
      <c r="AT29" s="301">
        <v>156.32</v>
      </c>
      <c r="AU29" s="301">
        <v>156.12</v>
      </c>
      <c r="AV29" s="301">
        <v>156.57</v>
      </c>
      <c r="AW29" s="301">
        <v>158.04</v>
      </c>
      <c r="AX29" s="301">
        <v>159.47999999999999</v>
      </c>
      <c r="AY29" s="301">
        <v>160.27000000000001</v>
      </c>
      <c r="AZ29">
        <v>159.15</v>
      </c>
      <c r="BA29" s="301">
        <v>161.24</v>
      </c>
      <c r="BB29" s="301">
        <v>167.97</v>
      </c>
      <c r="BC29" s="317">
        <f t="shared" si="6"/>
        <v>135.59625</v>
      </c>
      <c r="BD29" s="318">
        <f t="shared" si="0"/>
        <v>145.8116666666667</v>
      </c>
      <c r="BE29" s="279">
        <f t="shared" si="17"/>
        <v>7.5337014605246777E-2</v>
      </c>
      <c r="BF29" s="320">
        <f t="shared" si="1"/>
        <v>4.2647283505356164</v>
      </c>
      <c r="BG29" s="321">
        <f t="shared" si="7"/>
        <v>2.641996510411972</v>
      </c>
      <c r="BH29" s="295">
        <f t="shared" si="8"/>
        <v>4.1739022575043361E-2</v>
      </c>
      <c r="BI29" s="184">
        <f t="shared" si="9"/>
        <v>2.515875832613566</v>
      </c>
      <c r="BJ29" s="298">
        <f t="shared" si="10"/>
        <v>-5.2038418893034189E-4</v>
      </c>
      <c r="BK29" s="300">
        <f t="shared" si="11"/>
        <v>154.95250000000001</v>
      </c>
      <c r="BL29" s="300">
        <f t="shared" si="12"/>
        <v>159.25333333333336</v>
      </c>
      <c r="BM29" s="297">
        <f t="shared" si="13"/>
        <v>2.7755817643041247E-2</v>
      </c>
      <c r="BN29" s="301">
        <f t="shared" si="14"/>
        <v>1.7053956182860515</v>
      </c>
      <c r="BO29" s="294">
        <f t="shared" si="15"/>
        <v>3.8080418344099225E-3</v>
      </c>
      <c r="BP29" s="314">
        <f t="shared" si="2"/>
        <v>140.06666666666663</v>
      </c>
      <c r="BQ29" s="314">
        <f t="shared" si="3"/>
        <v>153.0916666666667</v>
      </c>
      <c r="BR29" s="166">
        <f t="shared" si="16"/>
        <v>9.2991432651118977E-2</v>
      </c>
    </row>
    <row r="30" spans="1:70" s="301" customFormat="1" ht="15.75">
      <c r="A30" s="311">
        <v>187.5</v>
      </c>
      <c r="B30" s="336">
        <f t="shared" si="4"/>
        <v>1.8749999999999992E-2</v>
      </c>
      <c r="C30" s="312">
        <v>1011001</v>
      </c>
      <c r="D30" s="351">
        <f t="shared" si="5"/>
        <v>7</v>
      </c>
      <c r="E30" s="296" t="s">
        <v>108</v>
      </c>
      <c r="F30" s="313">
        <v>113.65249999999997</v>
      </c>
      <c r="G30" s="314">
        <v>113.6525</v>
      </c>
      <c r="H30" s="314">
        <v>113.6525</v>
      </c>
      <c r="I30" s="314">
        <v>113.6525</v>
      </c>
      <c r="J30" s="301">
        <v>109.4</v>
      </c>
      <c r="K30" s="301">
        <v>109.15</v>
      </c>
      <c r="L30" s="301">
        <v>113.59</v>
      </c>
      <c r="M30" s="301">
        <v>111.63</v>
      </c>
      <c r="N30" s="301">
        <v>113.65</v>
      </c>
      <c r="O30" s="322">
        <v>116.74</v>
      </c>
      <c r="P30" s="301">
        <v>121.97</v>
      </c>
      <c r="Q30" s="296">
        <v>113.09</v>
      </c>
      <c r="R30" s="316">
        <v>117.26</v>
      </c>
      <c r="S30" s="301">
        <v>116.2</v>
      </c>
      <c r="T30" s="301">
        <v>122.47</v>
      </c>
      <c r="U30" s="301">
        <v>126.16</v>
      </c>
      <c r="V30" s="301">
        <v>120.5</v>
      </c>
      <c r="W30" s="301">
        <v>122.55</v>
      </c>
      <c r="X30" s="322">
        <v>124.67</v>
      </c>
      <c r="Y30" s="301">
        <v>125.2</v>
      </c>
      <c r="Z30" s="322">
        <v>125.23</v>
      </c>
      <c r="AA30" s="301">
        <v>120.56</v>
      </c>
      <c r="AB30" s="301">
        <v>124.52</v>
      </c>
      <c r="AC30" s="296">
        <v>124.69</v>
      </c>
      <c r="AD30" s="316">
        <v>123.06</v>
      </c>
      <c r="AE30" s="301">
        <v>123.89</v>
      </c>
      <c r="AF30" s="301">
        <v>123.89</v>
      </c>
      <c r="AG30" s="301">
        <v>123.57</v>
      </c>
      <c r="AH30" s="301">
        <v>123.13</v>
      </c>
      <c r="AI30" s="301">
        <v>119.31</v>
      </c>
      <c r="AJ30" s="301">
        <v>126.66</v>
      </c>
      <c r="AK30" s="301">
        <v>126.22</v>
      </c>
      <c r="AL30" s="301">
        <v>130.09</v>
      </c>
      <c r="AM30" s="301">
        <v>126.88</v>
      </c>
      <c r="AN30" s="301">
        <v>127.75</v>
      </c>
      <c r="AO30" s="296">
        <v>126.88</v>
      </c>
      <c r="AP30" s="301">
        <v>128.35</v>
      </c>
      <c r="AQ30" s="301">
        <v>128.13</v>
      </c>
      <c r="AR30" s="301">
        <v>127.86</v>
      </c>
      <c r="AS30" s="301">
        <v>121.33</v>
      </c>
      <c r="AT30" s="301">
        <v>124.01</v>
      </c>
      <c r="AU30" s="301">
        <v>132.83000000000001</v>
      </c>
      <c r="AV30" s="301">
        <v>129.99</v>
      </c>
      <c r="AW30" s="301">
        <v>138.69</v>
      </c>
      <c r="AX30" s="301">
        <v>141.6</v>
      </c>
      <c r="AY30" s="301">
        <v>141.56</v>
      </c>
      <c r="AZ30">
        <v>135.01</v>
      </c>
      <c r="BA30" s="301">
        <v>136.28</v>
      </c>
      <c r="BB30" s="301">
        <v>137.53</v>
      </c>
      <c r="BC30" s="317">
        <f t="shared" si="6"/>
        <v>113.65249999999999</v>
      </c>
      <c r="BD30" s="318">
        <f t="shared" si="0"/>
        <v>122.50083333333333</v>
      </c>
      <c r="BE30" s="279">
        <f t="shared" si="17"/>
        <v>7.7854278025853763E-2</v>
      </c>
      <c r="BF30" s="320">
        <f t="shared" si="1"/>
        <v>11.308159925512847</v>
      </c>
      <c r="BG30" s="321">
        <f t="shared" si="7"/>
        <v>7.0053979073797841</v>
      </c>
      <c r="BH30" s="295">
        <f t="shared" si="8"/>
        <v>9.1722923393013911E-3</v>
      </c>
      <c r="BI30" s="184">
        <f t="shared" si="9"/>
        <v>1.4304719004610618</v>
      </c>
      <c r="BJ30" s="298">
        <f t="shared" si="10"/>
        <v>-2.9587905335366852E-4</v>
      </c>
      <c r="BK30" s="300">
        <f t="shared" si="11"/>
        <v>124.65916666666665</v>
      </c>
      <c r="BL30" s="300">
        <f t="shared" si="12"/>
        <v>132.90166666666664</v>
      </c>
      <c r="BM30" s="297">
        <f t="shared" si="13"/>
        <v>6.6120287985239612E-2</v>
      </c>
      <c r="BN30" s="301">
        <f t="shared" si="14"/>
        <v>10.005220508088891</v>
      </c>
      <c r="BO30" s="294">
        <f t="shared" si="15"/>
        <v>2.2341032103500993E-2</v>
      </c>
      <c r="BP30" s="314">
        <f t="shared" si="2"/>
        <v>118.90750000000001</v>
      </c>
      <c r="BQ30" s="314">
        <f t="shared" si="3"/>
        <v>123.64249999999998</v>
      </c>
      <c r="BR30" s="166">
        <f t="shared" si="16"/>
        <v>3.9820869163004646E-2</v>
      </c>
    </row>
    <row r="31" spans="1:70" s="335" customFormat="1" ht="15.75">
      <c r="A31" s="337">
        <v>523.03</v>
      </c>
      <c r="B31" s="338">
        <f t="shared" si="4"/>
        <v>5.2302999999999981E-2</v>
      </c>
      <c r="C31" s="339">
        <v>1020101</v>
      </c>
      <c r="D31" s="351">
        <f t="shared" si="5"/>
        <v>7</v>
      </c>
      <c r="E31" s="340" t="s">
        <v>109</v>
      </c>
      <c r="F31" s="341">
        <v>181.31624999999997</v>
      </c>
      <c r="G31" s="342">
        <v>181.31625</v>
      </c>
      <c r="H31" s="342">
        <v>181.31624999999997</v>
      </c>
      <c r="I31" s="342">
        <v>181.31625</v>
      </c>
      <c r="J31" s="335">
        <v>180.66</v>
      </c>
      <c r="K31" s="335">
        <v>180.66</v>
      </c>
      <c r="L31" s="335">
        <v>180.66</v>
      </c>
      <c r="M31" s="335">
        <v>180.99</v>
      </c>
      <c r="N31" s="335">
        <v>180.98</v>
      </c>
      <c r="O31" s="349">
        <v>181.35</v>
      </c>
      <c r="P31" s="335">
        <v>181.49</v>
      </c>
      <c r="Q31" s="344">
        <v>183.74</v>
      </c>
      <c r="R31" s="345">
        <v>184.41</v>
      </c>
      <c r="S31" s="335">
        <v>184.37</v>
      </c>
      <c r="T31" s="335">
        <v>184.38</v>
      </c>
      <c r="U31" s="335">
        <v>185.9</v>
      </c>
      <c r="V31" s="335">
        <v>193.23</v>
      </c>
      <c r="W31" s="335">
        <v>200.65</v>
      </c>
      <c r="X31" s="349">
        <v>193.09</v>
      </c>
      <c r="Y31" s="335">
        <v>202.47</v>
      </c>
      <c r="Z31" s="349">
        <v>202.47</v>
      </c>
      <c r="AA31" s="335">
        <v>205.27</v>
      </c>
      <c r="AB31" s="335">
        <v>205.25</v>
      </c>
      <c r="AC31" s="344">
        <v>206.43</v>
      </c>
      <c r="AD31" s="345">
        <v>207.84</v>
      </c>
      <c r="AE31" s="335">
        <v>207.84</v>
      </c>
      <c r="AF31" s="335">
        <v>208.86</v>
      </c>
      <c r="AG31" s="335">
        <v>210.07</v>
      </c>
      <c r="AH31" s="335">
        <v>210.25</v>
      </c>
      <c r="AI31" s="335">
        <v>210.47</v>
      </c>
      <c r="AJ31" s="335">
        <v>210.88</v>
      </c>
      <c r="AK31" s="335">
        <v>210.98</v>
      </c>
      <c r="AL31" s="335">
        <v>210.59</v>
      </c>
      <c r="AM31" s="335">
        <v>210.54</v>
      </c>
      <c r="AN31" s="335">
        <v>212.15</v>
      </c>
      <c r="AO31" s="344">
        <v>212.98</v>
      </c>
      <c r="AP31" s="335">
        <v>219.22</v>
      </c>
      <c r="AQ31" s="335">
        <v>221.79</v>
      </c>
      <c r="AR31" s="335">
        <v>221.03</v>
      </c>
      <c r="AS31" s="335">
        <v>221.08</v>
      </c>
      <c r="AT31" s="335">
        <v>220.64</v>
      </c>
      <c r="AU31" s="335">
        <v>223.37</v>
      </c>
      <c r="AV31" s="335">
        <v>224.72</v>
      </c>
      <c r="AW31" s="335">
        <v>226.16</v>
      </c>
      <c r="AX31" s="335">
        <v>226.3</v>
      </c>
      <c r="AY31" s="335">
        <v>226.46</v>
      </c>
      <c r="AZ31">
        <v>224.34</v>
      </c>
      <c r="BA31" s="335">
        <v>222.11</v>
      </c>
      <c r="BB31" s="335">
        <v>220.36</v>
      </c>
      <c r="BC31" s="341">
        <f t="shared" si="6"/>
        <v>181.31625</v>
      </c>
      <c r="BD31" s="342">
        <f t="shared" si="0"/>
        <v>195.65999999999997</v>
      </c>
      <c r="BE31" s="257">
        <f t="shared" si="17"/>
        <v>7.9109015325432575E-2</v>
      </c>
      <c r="BF31" s="346">
        <f t="shared" si="1"/>
        <v>51.135028453588305</v>
      </c>
      <c r="BG31" s="344">
        <f t="shared" si="7"/>
        <v>31.678117720494409</v>
      </c>
      <c r="BH31" s="295">
        <f t="shared" si="8"/>
        <v>-7.8789788843366404E-3</v>
      </c>
      <c r="BI31" s="184">
        <f t="shared" si="9"/>
        <v>-5.5864085617995132</v>
      </c>
      <c r="BJ31" s="347">
        <f t="shared" si="10"/>
        <v>1.1554937055242502E-3</v>
      </c>
      <c r="BK31" s="300">
        <f t="shared" si="11"/>
        <v>209.16666666666666</v>
      </c>
      <c r="BL31" s="300">
        <f t="shared" si="12"/>
        <v>223.19666666666669</v>
      </c>
      <c r="BM31" s="353">
        <f>BL31/BK31-1</f>
        <v>6.7075697211155472E-2</v>
      </c>
      <c r="BN31" s="348">
        <f t="shared" si="14"/>
        <v>47.506245381739909</v>
      </c>
      <c r="BO31" s="354">
        <f t="shared" si="15"/>
        <v>0.10607847696431975</v>
      </c>
      <c r="BP31" s="342">
        <f t="shared" si="2"/>
        <v>186.21500000000003</v>
      </c>
      <c r="BQ31" s="342">
        <f t="shared" si="3"/>
        <v>207.34166666666667</v>
      </c>
      <c r="BR31" s="163">
        <f t="shared" si="16"/>
        <v>0.11345308738107374</v>
      </c>
    </row>
    <row r="32" spans="1:70" ht="15.75">
      <c r="A32" s="232">
        <v>723.77</v>
      </c>
      <c r="B32" s="336">
        <f t="shared" si="4"/>
        <v>7.2376999999999969E-2</v>
      </c>
      <c r="C32" s="245">
        <v>1020201</v>
      </c>
      <c r="D32" s="351">
        <f t="shared" si="5"/>
        <v>7</v>
      </c>
      <c r="E32" s="273" t="s">
        <v>111</v>
      </c>
      <c r="F32" s="231">
        <v>113.11250000000001</v>
      </c>
      <c r="G32" s="141">
        <v>113.1125</v>
      </c>
      <c r="H32" s="141">
        <v>113.11250000000001</v>
      </c>
      <c r="I32" s="141">
        <v>113.11250000000001</v>
      </c>
      <c r="J32">
        <v>113.14</v>
      </c>
      <c r="K32">
        <v>113.39</v>
      </c>
      <c r="L32">
        <v>113.63</v>
      </c>
      <c r="M32">
        <v>113.48</v>
      </c>
      <c r="N32">
        <v>113.09</v>
      </c>
      <c r="O32" s="178">
        <v>112.73</v>
      </c>
      <c r="P32">
        <v>112.74</v>
      </c>
      <c r="Q32" s="204">
        <v>112.7</v>
      </c>
      <c r="R32" s="203">
        <v>112.1</v>
      </c>
      <c r="S32">
        <v>112.43</v>
      </c>
      <c r="T32">
        <v>112.56</v>
      </c>
      <c r="U32">
        <v>112.66</v>
      </c>
      <c r="V32">
        <v>114.67</v>
      </c>
      <c r="W32">
        <v>115.25</v>
      </c>
      <c r="X32" s="178">
        <v>113.07</v>
      </c>
      <c r="Y32">
        <v>115.19</v>
      </c>
      <c r="Z32" s="178">
        <v>115.8</v>
      </c>
      <c r="AA32">
        <v>115.62</v>
      </c>
      <c r="AB32">
        <v>114.79</v>
      </c>
      <c r="AC32" s="204">
        <v>115.45</v>
      </c>
      <c r="AD32" s="203">
        <v>115.64</v>
      </c>
      <c r="AE32">
        <v>115.62</v>
      </c>
      <c r="AF32">
        <v>115.8</v>
      </c>
      <c r="AG32">
        <v>115.87</v>
      </c>
      <c r="AH32">
        <v>116.14</v>
      </c>
      <c r="AI32">
        <v>116.08</v>
      </c>
      <c r="AJ32">
        <v>116.26</v>
      </c>
      <c r="AK32">
        <v>116.28</v>
      </c>
      <c r="AL32">
        <v>116.2</v>
      </c>
      <c r="AM32">
        <v>115.64</v>
      </c>
      <c r="AN32">
        <v>115.44</v>
      </c>
      <c r="AO32" s="204">
        <v>115.45</v>
      </c>
      <c r="AP32">
        <v>115.33</v>
      </c>
      <c r="AQ32">
        <v>115.53</v>
      </c>
      <c r="AR32">
        <v>115.25</v>
      </c>
      <c r="AS32">
        <v>115.08</v>
      </c>
      <c r="AT32">
        <v>115.15</v>
      </c>
      <c r="AU32">
        <v>115.16</v>
      </c>
      <c r="AV32">
        <v>115.38</v>
      </c>
      <c r="AW32">
        <v>115.89</v>
      </c>
      <c r="AX32">
        <v>116.18</v>
      </c>
      <c r="AY32">
        <v>116.64</v>
      </c>
      <c r="AZ32">
        <v>116.75</v>
      </c>
      <c r="BA32">
        <v>116.62</v>
      </c>
      <c r="BB32">
        <v>116.94</v>
      </c>
      <c r="BC32" s="226">
        <f t="shared" si="6"/>
        <v>113.11250000000001</v>
      </c>
      <c r="BD32" s="227">
        <f t="shared" si="0"/>
        <v>114.13249999999999</v>
      </c>
      <c r="BE32" s="193">
        <f t="shared" si="17"/>
        <v>9.0175710023205902E-3</v>
      </c>
      <c r="BF32" s="258">
        <f t="shared" si="1"/>
        <v>5.0318761634803044</v>
      </c>
      <c r="BG32" s="185">
        <f t="shared" si="7"/>
        <v>3.1172440943560913</v>
      </c>
      <c r="BH32" s="295">
        <f t="shared" si="8"/>
        <v>2.7439547247469775E-3</v>
      </c>
      <c r="BI32" s="184">
        <f t="shared" si="9"/>
        <v>1.4135741745789345</v>
      </c>
      <c r="BJ32" s="298">
        <f t="shared" si="10"/>
        <v>-2.9238392483263838E-4</v>
      </c>
      <c r="BK32" s="300">
        <f t="shared" si="11"/>
        <v>115.81416666666668</v>
      </c>
      <c r="BL32" s="300">
        <f t="shared" si="12"/>
        <v>115.88083333333334</v>
      </c>
      <c r="BM32" s="297">
        <f t="shared" si="13"/>
        <v>5.7563481727185284E-4</v>
      </c>
      <c r="BN32" s="301">
        <f t="shared" si="14"/>
        <v>0.31237463055093984</v>
      </c>
      <c r="BO32" s="294">
        <f t="shared" si="15"/>
        <v>6.9751302770545661E-4</v>
      </c>
      <c r="BP32" s="141">
        <f t="shared" si="2"/>
        <v>113.12333333333332</v>
      </c>
      <c r="BQ32" s="141">
        <f t="shared" si="3"/>
        <v>115.68833333333333</v>
      </c>
      <c r="BR32" s="6">
        <f t="shared" si="16"/>
        <v>2.2674367209830182E-2</v>
      </c>
    </row>
    <row r="33" spans="1:70" ht="15.75">
      <c r="A33" s="232">
        <v>326.83</v>
      </c>
      <c r="B33" s="336">
        <f t="shared" si="4"/>
        <v>3.268299999999999E-2</v>
      </c>
      <c r="C33" s="259">
        <v>2010101</v>
      </c>
      <c r="D33" s="351">
        <f t="shared" si="5"/>
        <v>7</v>
      </c>
      <c r="E33" s="273" t="s">
        <v>225</v>
      </c>
      <c r="F33" s="231">
        <v>129.55375000000001</v>
      </c>
      <c r="G33" s="141">
        <v>129.55375000000001</v>
      </c>
      <c r="H33" s="141">
        <v>129.55374999999998</v>
      </c>
      <c r="I33" s="141">
        <v>129.55375000000001</v>
      </c>
      <c r="J33">
        <v>128.76</v>
      </c>
      <c r="K33">
        <v>128.75</v>
      </c>
      <c r="L33">
        <v>128.80000000000001</v>
      </c>
      <c r="M33">
        <v>128.86000000000001</v>
      </c>
      <c r="N33">
        <v>129.41999999999999</v>
      </c>
      <c r="O33" s="175">
        <v>129.62</v>
      </c>
      <c r="P33">
        <v>130.15</v>
      </c>
      <c r="Q33" s="204">
        <v>132.07</v>
      </c>
      <c r="R33" s="203">
        <v>132.43</v>
      </c>
      <c r="S33">
        <v>132.5</v>
      </c>
      <c r="T33">
        <v>132.51</v>
      </c>
      <c r="U33">
        <v>132.69999999999999</v>
      </c>
      <c r="V33">
        <v>132.6</v>
      </c>
      <c r="W33">
        <v>133.1</v>
      </c>
      <c r="X33" s="175">
        <v>131.12</v>
      </c>
      <c r="Y33">
        <v>134.55000000000001</v>
      </c>
      <c r="Z33" s="175">
        <v>135.19999999999999</v>
      </c>
      <c r="AA33">
        <v>135.62</v>
      </c>
      <c r="AB33">
        <v>135.94</v>
      </c>
      <c r="AC33" s="204">
        <v>136.52000000000001</v>
      </c>
      <c r="AD33" s="203">
        <v>137.41999999999999</v>
      </c>
      <c r="AE33">
        <v>137.86000000000001</v>
      </c>
      <c r="AF33">
        <v>137.91</v>
      </c>
      <c r="AG33">
        <v>138.21</v>
      </c>
      <c r="AH33">
        <v>138.66999999999999</v>
      </c>
      <c r="AI33">
        <v>138.96</v>
      </c>
      <c r="AJ33">
        <v>139.4</v>
      </c>
      <c r="AK33">
        <v>139.44999999999999</v>
      </c>
      <c r="AL33">
        <v>139.6</v>
      </c>
      <c r="AM33">
        <v>140.26</v>
      </c>
      <c r="AN33">
        <v>140.24</v>
      </c>
      <c r="AO33" s="204">
        <v>140.69</v>
      </c>
      <c r="AP33">
        <v>141.66999999999999</v>
      </c>
      <c r="AQ33">
        <v>141.41</v>
      </c>
      <c r="AR33">
        <v>141.76</v>
      </c>
      <c r="AS33">
        <v>141.31</v>
      </c>
      <c r="AT33">
        <v>140.82</v>
      </c>
      <c r="AU33">
        <v>140.69</v>
      </c>
      <c r="AV33">
        <v>140.76</v>
      </c>
      <c r="AW33">
        <v>141.79</v>
      </c>
      <c r="AX33">
        <v>141.75</v>
      </c>
      <c r="AY33">
        <v>141.91</v>
      </c>
      <c r="AZ33">
        <v>141.44</v>
      </c>
      <c r="BA33">
        <v>141.88999999999999</v>
      </c>
      <c r="BB33">
        <v>143.38</v>
      </c>
      <c r="BC33" s="226">
        <f t="shared" si="6"/>
        <v>129.55375000000001</v>
      </c>
      <c r="BD33" s="227">
        <f t="shared" si="0"/>
        <v>133.73249999999999</v>
      </c>
      <c r="BE33" s="193">
        <f t="shared" si="17"/>
        <v>3.2254952095172706E-2</v>
      </c>
      <c r="BF33" s="258">
        <f t="shared" si="1"/>
        <v>9.3088814254783987</v>
      </c>
      <c r="BG33" s="185">
        <f t="shared" si="7"/>
        <v>5.7668461436386531</v>
      </c>
      <c r="BH33" s="295">
        <f t="shared" si="8"/>
        <v>1.0501092395517775E-2</v>
      </c>
      <c r="BI33" s="184">
        <f t="shared" si="9"/>
        <v>2.9721876715915116</v>
      </c>
      <c r="BJ33" s="302">
        <f t="shared" si="10"/>
        <v>-6.147678080055222E-4</v>
      </c>
      <c r="BK33" s="300">
        <f t="shared" si="11"/>
        <v>138.35</v>
      </c>
      <c r="BL33" s="300">
        <f t="shared" si="12"/>
        <v>141.57583333333335</v>
      </c>
      <c r="BM33" s="353">
        <f t="shared" si="13"/>
        <v>2.3316467895434512E-2</v>
      </c>
      <c r="BN33" s="301">
        <f t="shared" si="14"/>
        <v>6.8254340699911138</v>
      </c>
      <c r="BO33" s="355">
        <f t="shared" si="15"/>
        <v>1.524076771268759E-2</v>
      </c>
      <c r="BP33" s="141">
        <f t="shared" si="2"/>
        <v>131.42333333333332</v>
      </c>
      <c r="BQ33" s="141">
        <f t="shared" si="3"/>
        <v>137.18833333333336</v>
      </c>
      <c r="BR33" s="6">
        <f t="shared" si="16"/>
        <v>4.3865878712557649E-2</v>
      </c>
    </row>
    <row r="34" spans="1:70" ht="15.75">
      <c r="A34" s="232">
        <v>268.93</v>
      </c>
      <c r="B34" s="336">
        <f t="shared" si="4"/>
        <v>2.689299999999999E-2</v>
      </c>
      <c r="C34" s="259">
        <v>2010201</v>
      </c>
      <c r="D34" s="351">
        <f t="shared" si="5"/>
        <v>7</v>
      </c>
      <c r="E34" s="273" t="s">
        <v>226</v>
      </c>
      <c r="F34" s="231">
        <v>127.11500000000001</v>
      </c>
      <c r="G34" s="141">
        <v>127.11499999999998</v>
      </c>
      <c r="H34" s="141">
        <v>127.11500000000001</v>
      </c>
      <c r="I34" s="141">
        <v>127.11500000000001</v>
      </c>
      <c r="J34">
        <v>127.33</v>
      </c>
      <c r="K34">
        <v>127.15</v>
      </c>
      <c r="L34">
        <v>127.05</v>
      </c>
      <c r="M34">
        <v>127.05</v>
      </c>
      <c r="N34">
        <v>126.96</v>
      </c>
      <c r="O34" s="178">
        <v>127</v>
      </c>
      <c r="P34">
        <v>126.87</v>
      </c>
      <c r="Q34" s="204">
        <v>127.51</v>
      </c>
      <c r="R34" s="203">
        <v>127.73</v>
      </c>
      <c r="S34">
        <v>127.83</v>
      </c>
      <c r="T34">
        <v>127.83</v>
      </c>
      <c r="U34">
        <v>131.58000000000001</v>
      </c>
      <c r="V34">
        <v>132.33000000000001</v>
      </c>
      <c r="W34">
        <v>137.47</v>
      </c>
      <c r="X34" s="178">
        <v>137.52000000000001</v>
      </c>
      <c r="Y34">
        <v>139.13999999999999</v>
      </c>
      <c r="Z34" s="178">
        <v>139.96</v>
      </c>
      <c r="AA34">
        <v>142.25</v>
      </c>
      <c r="AB34">
        <v>142.71</v>
      </c>
      <c r="AC34" s="204">
        <v>142.76</v>
      </c>
      <c r="AD34" s="203">
        <v>146.84</v>
      </c>
      <c r="AE34">
        <v>147.72999999999999</v>
      </c>
      <c r="AF34">
        <v>147.84</v>
      </c>
      <c r="AG34">
        <v>147.88999999999999</v>
      </c>
      <c r="AH34">
        <v>148.12</v>
      </c>
      <c r="AI34">
        <v>148.12</v>
      </c>
      <c r="AJ34">
        <v>149.24</v>
      </c>
      <c r="AK34">
        <v>149.24</v>
      </c>
      <c r="AL34">
        <v>149.27000000000001</v>
      </c>
      <c r="AM34">
        <v>149.08000000000001</v>
      </c>
      <c r="AN34">
        <v>149.68</v>
      </c>
      <c r="AO34" s="204">
        <v>150.08000000000001</v>
      </c>
      <c r="AP34">
        <v>149.21</v>
      </c>
      <c r="AQ34">
        <v>149.19</v>
      </c>
      <c r="AR34">
        <v>150.38999999999999</v>
      </c>
      <c r="AS34">
        <v>149.53</v>
      </c>
      <c r="AT34">
        <v>149.05000000000001</v>
      </c>
      <c r="AU34">
        <v>149.22999999999999</v>
      </c>
      <c r="AV34">
        <v>149.13999999999999</v>
      </c>
      <c r="AW34">
        <v>150.36000000000001</v>
      </c>
      <c r="AX34">
        <v>150.72999999999999</v>
      </c>
      <c r="AY34">
        <v>151.1</v>
      </c>
      <c r="AZ34">
        <v>151.72999999999999</v>
      </c>
      <c r="BA34">
        <v>152.21</v>
      </c>
      <c r="BB34">
        <v>151.76</v>
      </c>
      <c r="BC34" s="226">
        <f t="shared" si="6"/>
        <v>127.11499999999999</v>
      </c>
      <c r="BD34" s="227">
        <f t="shared" si="0"/>
        <v>135.75916666666669</v>
      </c>
      <c r="BE34" s="257">
        <f t="shared" si="17"/>
        <v>6.8002727189290679E-2</v>
      </c>
      <c r="BF34" s="258">
        <f t="shared" si="1"/>
        <v>15.844975738844619</v>
      </c>
      <c r="BG34" s="185">
        <f t="shared" si="7"/>
        <v>9.8159524285602515</v>
      </c>
      <c r="BH34" s="295">
        <f t="shared" si="8"/>
        <v>-2.9564417580975055E-3</v>
      </c>
      <c r="BI34" s="184">
        <f t="shared" si="9"/>
        <v>-0.73861787172673521</v>
      </c>
      <c r="BJ34" s="302">
        <f t="shared" si="10"/>
        <v>1.5277584733133776E-4</v>
      </c>
      <c r="BK34" s="300">
        <f t="shared" si="11"/>
        <v>147.40333333333334</v>
      </c>
      <c r="BL34" s="300">
        <f t="shared" si="12"/>
        <v>150.36833333333334</v>
      </c>
      <c r="BM34" s="167">
        <f t="shared" si="13"/>
        <v>2.0114877546866916E-2</v>
      </c>
      <c r="BN34" s="301">
        <f t="shared" si="14"/>
        <v>5.1621472226000309</v>
      </c>
      <c r="BO34" s="324">
        <f t="shared" si="15"/>
        <v>1.1526752132036184E-2</v>
      </c>
      <c r="BP34" s="141">
        <f t="shared" si="2"/>
        <v>129.80666666666667</v>
      </c>
      <c r="BQ34" s="141">
        <f t="shared" si="3"/>
        <v>145.21666666666664</v>
      </c>
      <c r="BR34" s="6">
        <f t="shared" si="16"/>
        <v>0.11871501206923085</v>
      </c>
    </row>
    <row r="35" spans="1:70" ht="15.75">
      <c r="A35" s="232">
        <v>113.79</v>
      </c>
      <c r="B35" s="336">
        <f t="shared" si="4"/>
        <v>1.1378999999999997E-2</v>
      </c>
      <c r="C35" s="259">
        <v>2010202</v>
      </c>
      <c r="D35" s="351">
        <f t="shared" si="5"/>
        <v>7</v>
      </c>
      <c r="E35" s="204" t="s">
        <v>227</v>
      </c>
      <c r="F35" s="231">
        <v>142.46</v>
      </c>
      <c r="G35" s="141">
        <v>142.45999999999998</v>
      </c>
      <c r="H35" s="141">
        <v>142.45999999999998</v>
      </c>
      <c r="I35" s="141">
        <v>142.45999999999998</v>
      </c>
      <c r="J35">
        <v>141.59</v>
      </c>
      <c r="K35">
        <v>141.74</v>
      </c>
      <c r="L35">
        <v>141.88</v>
      </c>
      <c r="M35">
        <v>142.28</v>
      </c>
      <c r="N35">
        <v>142.38</v>
      </c>
      <c r="O35" s="175">
        <v>142.93</v>
      </c>
      <c r="P35">
        <v>143.25</v>
      </c>
      <c r="Q35" s="204">
        <v>143.63</v>
      </c>
      <c r="R35" s="203">
        <v>144.01</v>
      </c>
      <c r="S35">
        <v>144.01</v>
      </c>
      <c r="T35">
        <v>144.01</v>
      </c>
      <c r="U35">
        <v>146.53</v>
      </c>
      <c r="V35">
        <v>147.07</v>
      </c>
      <c r="W35">
        <v>148.61000000000001</v>
      </c>
      <c r="X35" s="175">
        <v>148.07</v>
      </c>
      <c r="Y35">
        <v>154.27000000000001</v>
      </c>
      <c r="Z35" s="175">
        <v>154.62</v>
      </c>
      <c r="AA35">
        <v>156.27000000000001</v>
      </c>
      <c r="AB35">
        <v>157.22999999999999</v>
      </c>
      <c r="AC35" s="204">
        <v>155.38999999999999</v>
      </c>
      <c r="AD35" s="203">
        <v>155.34</v>
      </c>
      <c r="AE35">
        <v>155.94</v>
      </c>
      <c r="AF35">
        <v>156.37</v>
      </c>
      <c r="AG35">
        <v>157.01</v>
      </c>
      <c r="AH35">
        <v>156.94</v>
      </c>
      <c r="AI35">
        <v>156.63</v>
      </c>
      <c r="AJ35">
        <v>157.31</v>
      </c>
      <c r="AK35">
        <v>157.31</v>
      </c>
      <c r="AL35">
        <v>158.12</v>
      </c>
      <c r="AM35">
        <v>157.82</v>
      </c>
      <c r="AN35">
        <v>157.75</v>
      </c>
      <c r="AO35" s="204">
        <v>156.62</v>
      </c>
      <c r="AP35">
        <v>158.31</v>
      </c>
      <c r="AQ35">
        <v>158.72</v>
      </c>
      <c r="AR35">
        <v>157.82</v>
      </c>
      <c r="AS35">
        <v>159.31</v>
      </c>
      <c r="AT35">
        <v>156.16999999999999</v>
      </c>
      <c r="AU35">
        <v>159.61000000000001</v>
      </c>
      <c r="AV35">
        <v>159.6</v>
      </c>
      <c r="AW35">
        <v>159.24</v>
      </c>
      <c r="AX35">
        <v>159.22999999999999</v>
      </c>
      <c r="AY35">
        <v>156.56</v>
      </c>
      <c r="AZ35">
        <v>156.56</v>
      </c>
      <c r="BA35">
        <v>156.41999999999999</v>
      </c>
      <c r="BB35">
        <v>169.36</v>
      </c>
      <c r="BC35" s="226">
        <f t="shared" si="6"/>
        <v>142.46</v>
      </c>
      <c r="BD35" s="227">
        <f t="shared" si="0"/>
        <v>150.00749999999996</v>
      </c>
      <c r="BE35" s="257">
        <f t="shared" si="17"/>
        <v>5.2979783798960733E-2</v>
      </c>
      <c r="BF35" s="258">
        <f t="shared" si="1"/>
        <v>5.8537802352425725</v>
      </c>
      <c r="BG35" s="185">
        <f t="shared" si="7"/>
        <v>3.6264131459362665</v>
      </c>
      <c r="BH35" s="295">
        <f t="shared" si="8"/>
        <v>8.2725994118399315E-2</v>
      </c>
      <c r="BI35" s="184">
        <f t="shared" si="9"/>
        <v>8.986827794525146</v>
      </c>
      <c r="BJ35" s="302">
        <f t="shared" si="10"/>
        <v>-1.8588370031172915E-3</v>
      </c>
      <c r="BK35" s="300">
        <f t="shared" si="11"/>
        <v>156.78416666666664</v>
      </c>
      <c r="BL35" s="300">
        <f t="shared" si="12"/>
        <v>159.04999999999998</v>
      </c>
      <c r="BM35" s="167">
        <f t="shared" si="13"/>
        <v>1.4451927012187671E-2</v>
      </c>
      <c r="BN35" s="301">
        <f t="shared" si="14"/>
        <v>1.6691620256272786</v>
      </c>
      <c r="BO35" s="324">
        <f t="shared" si="15"/>
        <v>3.7271344864748747E-3</v>
      </c>
      <c r="BP35" s="141">
        <f t="shared" si="2"/>
        <v>144.73166666666665</v>
      </c>
      <c r="BQ35" s="141">
        <f t="shared" si="3"/>
        <v>156.10999999999999</v>
      </c>
      <c r="BR35" s="6">
        <f t="shared" si="16"/>
        <v>7.8616750538352598E-2</v>
      </c>
    </row>
    <row r="36" spans="1:70" ht="15.75">
      <c r="A36" s="232">
        <v>243.9</v>
      </c>
      <c r="B36" s="336">
        <f t="shared" si="4"/>
        <v>2.4389999999999992E-2</v>
      </c>
      <c r="C36" s="259">
        <v>2010301</v>
      </c>
      <c r="D36" s="351">
        <f t="shared" si="5"/>
        <v>7</v>
      </c>
      <c r="E36" s="204" t="s">
        <v>228</v>
      </c>
      <c r="F36" s="231">
        <v>109.85624999999999</v>
      </c>
      <c r="G36" s="141">
        <v>109.85625</v>
      </c>
      <c r="H36" s="141">
        <v>109.85624999999999</v>
      </c>
      <c r="I36" s="141">
        <v>109.85624999999999</v>
      </c>
      <c r="J36">
        <v>108.22</v>
      </c>
      <c r="K36">
        <v>108.32</v>
      </c>
      <c r="L36">
        <v>109.67</v>
      </c>
      <c r="M36">
        <v>110.22</v>
      </c>
      <c r="N36">
        <v>110.22</v>
      </c>
      <c r="O36" s="178">
        <v>110.65</v>
      </c>
      <c r="P36">
        <v>110.67</v>
      </c>
      <c r="Q36" s="204">
        <v>110.88</v>
      </c>
      <c r="R36" s="203">
        <v>112.61</v>
      </c>
      <c r="S36">
        <v>112.74</v>
      </c>
      <c r="T36">
        <v>112.78</v>
      </c>
      <c r="U36">
        <v>111.83</v>
      </c>
      <c r="V36">
        <v>111.28</v>
      </c>
      <c r="W36">
        <v>114.68</v>
      </c>
      <c r="X36" s="178">
        <v>113.3</v>
      </c>
      <c r="Y36">
        <v>117.94</v>
      </c>
      <c r="Z36" s="178">
        <v>117.87</v>
      </c>
      <c r="AA36">
        <v>117.83</v>
      </c>
      <c r="AB36">
        <v>116.42</v>
      </c>
      <c r="AC36" s="204">
        <v>118.16</v>
      </c>
      <c r="AD36" s="203">
        <v>117.04</v>
      </c>
      <c r="AE36">
        <v>117.22</v>
      </c>
      <c r="AF36">
        <v>117.28</v>
      </c>
      <c r="AG36">
        <v>117.4</v>
      </c>
      <c r="AH36">
        <v>117.73</v>
      </c>
      <c r="AI36">
        <v>117.9</v>
      </c>
      <c r="AJ36">
        <v>118.23</v>
      </c>
      <c r="AK36">
        <v>118.14</v>
      </c>
      <c r="AL36">
        <v>118.25</v>
      </c>
      <c r="AM36">
        <v>118.04</v>
      </c>
      <c r="AN36">
        <v>118.57</v>
      </c>
      <c r="AO36" s="204">
        <v>118.39</v>
      </c>
      <c r="AP36">
        <v>119.23</v>
      </c>
      <c r="AQ36">
        <v>119.38</v>
      </c>
      <c r="AR36">
        <v>118.86</v>
      </c>
      <c r="AS36">
        <v>119.02</v>
      </c>
      <c r="AT36">
        <v>118.66</v>
      </c>
      <c r="AU36">
        <v>118.64</v>
      </c>
      <c r="AV36">
        <v>120.42</v>
      </c>
      <c r="AW36">
        <v>120.93</v>
      </c>
      <c r="AX36">
        <v>121.48</v>
      </c>
      <c r="AY36">
        <v>121.57</v>
      </c>
      <c r="AZ36">
        <v>121.27</v>
      </c>
      <c r="BA36">
        <v>122.34</v>
      </c>
      <c r="BB36">
        <v>121.51</v>
      </c>
      <c r="BC36" s="226">
        <f t="shared" si="6"/>
        <v>109.85625</v>
      </c>
      <c r="BD36" s="227">
        <f t="shared" si="0"/>
        <v>114.78666666666669</v>
      </c>
      <c r="BE36" s="257">
        <f t="shared" si="17"/>
        <v>4.4880620507860902E-2</v>
      </c>
      <c r="BF36" s="258">
        <f t="shared" si="1"/>
        <v>8.1964278057680815</v>
      </c>
      <c r="BG36" s="185">
        <f t="shared" si="7"/>
        <v>5.0776818312386149</v>
      </c>
      <c r="BH36" s="295">
        <f t="shared" si="8"/>
        <v>-6.784371423900537E-3</v>
      </c>
      <c r="BI36" s="184">
        <f t="shared" si="9"/>
        <v>-1.235543211151511</v>
      </c>
      <c r="BJ36" s="302">
        <f t="shared" si="10"/>
        <v>2.555599698080276E-4</v>
      </c>
      <c r="BK36" s="300">
        <f t="shared" si="11"/>
        <v>117.65083333333332</v>
      </c>
      <c r="BL36" s="300">
        <f t="shared" si="12"/>
        <v>120.33999999999997</v>
      </c>
      <c r="BM36" s="167">
        <f t="shared" si="13"/>
        <v>2.285718333203457E-2</v>
      </c>
      <c r="BN36" s="301">
        <f t="shared" si="14"/>
        <v>4.2461561046150225</v>
      </c>
      <c r="BO36" s="324">
        <f t="shared" si="15"/>
        <v>9.4814012117960741E-3</v>
      </c>
      <c r="BP36" s="141">
        <f t="shared" si="2"/>
        <v>111.82166666666667</v>
      </c>
      <c r="BQ36" s="141">
        <f t="shared" si="3"/>
        <v>117.58500000000002</v>
      </c>
      <c r="BR36" s="6">
        <f t="shared" si="16"/>
        <v>5.1540399147452121E-2</v>
      </c>
    </row>
    <row r="37" spans="1:70" ht="15.75">
      <c r="A37" s="232">
        <v>190.68</v>
      </c>
      <c r="B37" s="336">
        <f t="shared" si="4"/>
        <v>1.9067999999999995E-2</v>
      </c>
      <c r="C37" s="259">
        <v>2010302</v>
      </c>
      <c r="D37" s="351">
        <f t="shared" si="5"/>
        <v>7</v>
      </c>
      <c r="E37" s="204" t="s">
        <v>229</v>
      </c>
      <c r="F37" s="231">
        <v>105.25875000000002</v>
      </c>
      <c r="G37" s="141">
        <v>105.25875000000003</v>
      </c>
      <c r="H37" s="141">
        <v>105.25875000000002</v>
      </c>
      <c r="I37" s="141">
        <v>105.25875000000001</v>
      </c>
      <c r="J37">
        <v>105.59</v>
      </c>
      <c r="K37">
        <v>105.59</v>
      </c>
      <c r="L37">
        <v>105.59</v>
      </c>
      <c r="M37">
        <v>104.95</v>
      </c>
      <c r="N37">
        <v>104.95</v>
      </c>
      <c r="O37" s="175">
        <v>104.95</v>
      </c>
      <c r="P37">
        <v>104.95</v>
      </c>
      <c r="Q37" s="204">
        <v>105.5</v>
      </c>
      <c r="R37" s="203">
        <v>105.14</v>
      </c>
      <c r="S37">
        <v>105.14</v>
      </c>
      <c r="T37">
        <v>105.14</v>
      </c>
      <c r="U37">
        <v>104.58</v>
      </c>
      <c r="V37">
        <v>103.62</v>
      </c>
      <c r="W37">
        <v>104.44</v>
      </c>
      <c r="X37" s="175">
        <v>106.41</v>
      </c>
      <c r="Y37">
        <v>104.44</v>
      </c>
      <c r="Z37" s="175">
        <v>104.44</v>
      </c>
      <c r="AA37">
        <v>104.57</v>
      </c>
      <c r="AB37">
        <v>104.46</v>
      </c>
      <c r="AC37" s="204">
        <v>105.13</v>
      </c>
      <c r="AD37" s="203">
        <v>105.92</v>
      </c>
      <c r="AE37">
        <v>105.42</v>
      </c>
      <c r="AF37">
        <v>105.42</v>
      </c>
      <c r="AG37">
        <v>105.86</v>
      </c>
      <c r="AH37">
        <v>105.31</v>
      </c>
      <c r="AI37">
        <v>105.31</v>
      </c>
      <c r="AJ37">
        <v>105.31</v>
      </c>
      <c r="AK37">
        <v>105.31</v>
      </c>
      <c r="AL37">
        <v>105.31</v>
      </c>
      <c r="AM37">
        <v>103.84</v>
      </c>
      <c r="AN37">
        <v>104.96</v>
      </c>
      <c r="AO37" s="204">
        <v>104.84</v>
      </c>
      <c r="AP37">
        <v>106.95</v>
      </c>
      <c r="AQ37">
        <v>107.1</v>
      </c>
      <c r="AR37">
        <v>108.13</v>
      </c>
      <c r="AS37">
        <v>107.93</v>
      </c>
      <c r="AT37">
        <v>108.02</v>
      </c>
      <c r="AU37">
        <v>107.58</v>
      </c>
      <c r="AV37">
        <v>107.84</v>
      </c>
      <c r="AW37">
        <v>109.02</v>
      </c>
      <c r="AX37">
        <v>108.89</v>
      </c>
      <c r="AY37">
        <v>108.89</v>
      </c>
      <c r="AZ37">
        <v>108</v>
      </c>
      <c r="BA37">
        <v>107.54</v>
      </c>
      <c r="BB37">
        <v>108.63</v>
      </c>
      <c r="BC37" s="226">
        <f t="shared" si="6"/>
        <v>105.25875000000002</v>
      </c>
      <c r="BD37" s="227">
        <f t="shared" si="0"/>
        <v>104.79249999999998</v>
      </c>
      <c r="BE37" s="193">
        <f t="shared" si="17"/>
        <v>-4.4295604878458184E-3</v>
      </c>
      <c r="BF37" s="258">
        <f t="shared" si="1"/>
        <v>-0.6059728729362811</v>
      </c>
      <c r="BG37" s="185">
        <f t="shared" si="7"/>
        <v>-0.37539981075251877</v>
      </c>
      <c r="BH37" s="295">
        <f t="shared" si="8"/>
        <v>1.0135763436860623E-2</v>
      </c>
      <c r="BI37" s="184">
        <f t="shared" si="9"/>
        <v>1.2685269177945799</v>
      </c>
      <c r="BJ37" s="302">
        <f t="shared" si="10"/>
        <v>-2.6238232534993013E-4</v>
      </c>
      <c r="BK37" s="300">
        <f t="shared" si="11"/>
        <v>105.21666666666664</v>
      </c>
      <c r="BL37" s="300">
        <f t="shared" si="12"/>
        <v>108.13083333333334</v>
      </c>
      <c r="BM37" s="297">
        <f t="shared" si="13"/>
        <v>2.7696816093775167E-2</v>
      </c>
      <c r="BN37" s="301">
        <f t="shared" si="14"/>
        <v>3.5973771044917626</v>
      </c>
      <c r="BO37" s="294">
        <f t="shared" si="15"/>
        <v>8.0327182509245185E-3</v>
      </c>
      <c r="BP37" s="141">
        <f t="shared" si="2"/>
        <v>104.98083333333335</v>
      </c>
      <c r="BQ37" s="141">
        <f t="shared" si="3"/>
        <v>105.13249999999998</v>
      </c>
      <c r="BR37" s="6">
        <f t="shared" si="16"/>
        <v>1.444708161013164E-3</v>
      </c>
    </row>
    <row r="38" spans="1:70" ht="15.75">
      <c r="A38" s="232">
        <v>293.18</v>
      </c>
      <c r="B38" s="336">
        <f t="shared" si="4"/>
        <v>2.931799999999999E-2</v>
      </c>
      <c r="C38" s="259">
        <v>2020101</v>
      </c>
      <c r="D38" s="351">
        <f t="shared" si="5"/>
        <v>7</v>
      </c>
      <c r="E38" s="204" t="s">
        <v>230</v>
      </c>
      <c r="F38" s="231">
        <v>116.42375000000001</v>
      </c>
      <c r="G38" s="141">
        <v>116.42375</v>
      </c>
      <c r="H38" s="141">
        <v>116.42375000000003</v>
      </c>
      <c r="I38" s="141">
        <v>116.42375000000001</v>
      </c>
      <c r="J38">
        <v>115.88</v>
      </c>
      <c r="K38">
        <v>115.88</v>
      </c>
      <c r="L38">
        <v>116.22</v>
      </c>
      <c r="M38">
        <v>116.22</v>
      </c>
      <c r="N38">
        <v>116.22</v>
      </c>
      <c r="O38" s="178">
        <v>116.22</v>
      </c>
      <c r="P38">
        <v>116.22</v>
      </c>
      <c r="Q38" s="204">
        <v>118.53</v>
      </c>
      <c r="R38" s="203">
        <v>117.84</v>
      </c>
      <c r="S38">
        <v>117.84</v>
      </c>
      <c r="T38">
        <v>117.84</v>
      </c>
      <c r="U38">
        <v>118.18</v>
      </c>
      <c r="V38">
        <v>116.29</v>
      </c>
      <c r="W38">
        <v>116.29</v>
      </c>
      <c r="X38" s="178">
        <v>116.53</v>
      </c>
      <c r="Y38">
        <v>116.7</v>
      </c>
      <c r="Z38" s="178">
        <v>116.7</v>
      </c>
      <c r="AA38">
        <v>116.7</v>
      </c>
      <c r="AB38">
        <v>116.7</v>
      </c>
      <c r="AC38" s="204">
        <v>116.7</v>
      </c>
      <c r="AD38" s="203">
        <v>117.04</v>
      </c>
      <c r="AE38">
        <v>117.04</v>
      </c>
      <c r="AF38">
        <v>117.04</v>
      </c>
      <c r="AG38">
        <v>117.04</v>
      </c>
      <c r="AH38">
        <v>117.04</v>
      </c>
      <c r="AI38">
        <v>117.04</v>
      </c>
      <c r="AJ38">
        <v>117.41</v>
      </c>
      <c r="AK38">
        <v>117.41</v>
      </c>
      <c r="AL38">
        <v>117.41</v>
      </c>
      <c r="AM38">
        <v>117.41</v>
      </c>
      <c r="AN38">
        <v>117.41</v>
      </c>
      <c r="AO38" s="204">
        <v>117.7</v>
      </c>
      <c r="AP38">
        <v>118.27</v>
      </c>
      <c r="AQ38">
        <v>118.04</v>
      </c>
      <c r="AR38">
        <v>116.69</v>
      </c>
      <c r="AS38">
        <v>118.27</v>
      </c>
      <c r="AT38">
        <v>118.27</v>
      </c>
      <c r="AU38">
        <v>118.27</v>
      </c>
      <c r="AV38">
        <v>119.14</v>
      </c>
      <c r="AW38">
        <v>118.02</v>
      </c>
      <c r="AX38">
        <v>117.8</v>
      </c>
      <c r="AY38">
        <v>117.8</v>
      </c>
      <c r="AZ38">
        <v>117.8</v>
      </c>
      <c r="BA38">
        <v>118.71</v>
      </c>
      <c r="BB38">
        <v>116.44</v>
      </c>
      <c r="BC38" s="226">
        <f t="shared" si="6"/>
        <v>116.42375</v>
      </c>
      <c r="BD38" s="227">
        <f t="shared" si="0"/>
        <v>117.02583333333335</v>
      </c>
      <c r="BE38" s="193">
        <f t="shared" si="17"/>
        <v>5.171482050126075E-3</v>
      </c>
      <c r="BF38" s="258">
        <f t="shared" si="1"/>
        <v>1.2031510121077522</v>
      </c>
      <c r="BG38" s="185">
        <f t="shared" si="7"/>
        <v>0.74535128951134511</v>
      </c>
      <c r="BH38" s="295">
        <f t="shared" si="8"/>
        <v>-1.9122230646112293E-2</v>
      </c>
      <c r="BI38" s="184">
        <f t="shared" si="9"/>
        <v>-4.0618908012125159</v>
      </c>
      <c r="BJ38" s="302">
        <f t="shared" si="10"/>
        <v>8.4016219032430242E-4</v>
      </c>
      <c r="BK38" s="300">
        <f t="shared" si="11"/>
        <v>117.10666666666668</v>
      </c>
      <c r="BL38" s="300">
        <f t="shared" si="12"/>
        <v>117.9375</v>
      </c>
      <c r="BM38" s="297">
        <f t="shared" si="13"/>
        <v>7.0946715245359115E-3</v>
      </c>
      <c r="BN38" s="301">
        <f t="shared" si="14"/>
        <v>1.5769382573602997</v>
      </c>
      <c r="BO38" s="294">
        <f t="shared" si="15"/>
        <v>3.5212045755955829E-3</v>
      </c>
      <c r="BP38" s="141">
        <f t="shared" si="2"/>
        <v>117.01833333333333</v>
      </c>
      <c r="BQ38" s="141">
        <f t="shared" si="3"/>
        <v>116.92916666666666</v>
      </c>
      <c r="BR38" s="6">
        <f t="shared" si="16"/>
        <v>-7.619888621441806E-4</v>
      </c>
    </row>
    <row r="39" spans="1:70" ht="15.75">
      <c r="A39" s="232">
        <v>101.01</v>
      </c>
      <c r="B39" s="336">
        <f t="shared" si="4"/>
        <v>1.0100999999999997E-2</v>
      </c>
      <c r="C39" s="259">
        <v>2020102</v>
      </c>
      <c r="D39" s="351">
        <f t="shared" si="5"/>
        <v>7</v>
      </c>
      <c r="E39" s="204" t="s">
        <v>231</v>
      </c>
      <c r="F39" s="231">
        <v>195.06750000000002</v>
      </c>
      <c r="G39" s="141">
        <v>195.06750000000002</v>
      </c>
      <c r="H39" s="141">
        <v>195.0675</v>
      </c>
      <c r="I39" s="141">
        <v>195.0675</v>
      </c>
      <c r="J39">
        <v>201.12</v>
      </c>
      <c r="K39">
        <v>187.69</v>
      </c>
      <c r="L39">
        <v>185.95</v>
      </c>
      <c r="M39">
        <v>202.54</v>
      </c>
      <c r="N39">
        <v>194.28</v>
      </c>
      <c r="O39" s="175">
        <v>190.41</v>
      </c>
      <c r="P39">
        <v>199.38</v>
      </c>
      <c r="Q39" s="204">
        <v>199.17</v>
      </c>
      <c r="R39" s="203">
        <v>193.42</v>
      </c>
      <c r="S39">
        <v>181.54</v>
      </c>
      <c r="T39">
        <v>179.36</v>
      </c>
      <c r="U39">
        <v>195.69</v>
      </c>
      <c r="V39">
        <v>186.79</v>
      </c>
      <c r="W39">
        <v>186.7</v>
      </c>
      <c r="X39" s="175">
        <v>148.72999999999999</v>
      </c>
      <c r="Y39">
        <v>190.05</v>
      </c>
      <c r="Z39" s="175">
        <v>177.53</v>
      </c>
      <c r="AA39">
        <v>178.67</v>
      </c>
      <c r="AB39">
        <v>160.86000000000001</v>
      </c>
      <c r="AC39" s="204">
        <v>153.35</v>
      </c>
      <c r="AD39" s="203">
        <v>171.32</v>
      </c>
      <c r="AE39">
        <v>185.87</v>
      </c>
      <c r="AF39">
        <v>196.93</v>
      </c>
      <c r="AG39">
        <v>191.96</v>
      </c>
      <c r="AH39">
        <v>207.24</v>
      </c>
      <c r="AI39">
        <v>173.93</v>
      </c>
      <c r="AJ39">
        <v>184.67</v>
      </c>
      <c r="AK39">
        <v>177.79</v>
      </c>
      <c r="AL39">
        <v>169.06</v>
      </c>
      <c r="AM39">
        <v>165.94</v>
      </c>
      <c r="AN39">
        <v>166.97</v>
      </c>
      <c r="AO39" s="204">
        <v>164.29</v>
      </c>
      <c r="AP39">
        <v>156.61000000000001</v>
      </c>
      <c r="AQ39">
        <v>168.54</v>
      </c>
      <c r="AR39">
        <v>159.24</v>
      </c>
      <c r="AS39">
        <v>150.86000000000001</v>
      </c>
      <c r="AT39">
        <v>175.02</v>
      </c>
      <c r="AU39">
        <v>165.46</v>
      </c>
      <c r="AV39">
        <v>163.6</v>
      </c>
      <c r="AW39">
        <v>170.81</v>
      </c>
      <c r="AX39">
        <v>164.48</v>
      </c>
      <c r="AY39">
        <v>174.15</v>
      </c>
      <c r="AZ39">
        <v>179.06</v>
      </c>
      <c r="BA39">
        <v>169.23</v>
      </c>
      <c r="BB39">
        <v>169.35</v>
      </c>
      <c r="BC39" s="226">
        <f t="shared" si="6"/>
        <v>195.06750000000002</v>
      </c>
      <c r="BD39" s="227">
        <f t="shared" si="0"/>
        <v>177.72416666666666</v>
      </c>
      <c r="BE39" s="193">
        <f t="shared" si="17"/>
        <v>-8.8909394611267123E-2</v>
      </c>
      <c r="BF39" s="258">
        <f t="shared" si="1"/>
        <v>-11.940599643669653</v>
      </c>
      <c r="BG39" s="185">
        <f t="shared" si="7"/>
        <v>-7.3971939119732211</v>
      </c>
      <c r="BH39" s="295">
        <f t="shared" si="8"/>
        <v>7.0909413224606865E-4</v>
      </c>
      <c r="BI39" s="184">
        <f t="shared" si="9"/>
        <v>7.3979886932775588E-2</v>
      </c>
      <c r="BJ39" s="302">
        <f t="shared" si="10"/>
        <v>-1.5302012507778654E-5</v>
      </c>
      <c r="BK39" s="300">
        <f t="shared" si="11"/>
        <v>178.24333333333334</v>
      </c>
      <c r="BL39" s="300">
        <f t="shared" si="12"/>
        <v>167.48333333333332</v>
      </c>
      <c r="BM39" s="297">
        <f t="shared" si="13"/>
        <v>-6.0366914143586636E-2</v>
      </c>
      <c r="BN39" s="301">
        <f t="shared" si="14"/>
        <v>-7.0362794466710401</v>
      </c>
      <c r="BO39" s="294">
        <f t="shared" si="15"/>
        <v>-1.5711572261720038E-2</v>
      </c>
      <c r="BP39" s="141">
        <f t="shared" si="2"/>
        <v>188.16749999999999</v>
      </c>
      <c r="BQ39" s="141">
        <f t="shared" si="3"/>
        <v>181.03166666666667</v>
      </c>
      <c r="BR39" s="6">
        <f t="shared" si="16"/>
        <v>-3.7922772706940999E-2</v>
      </c>
    </row>
    <row r="40" spans="1:70" ht="15.75">
      <c r="A40" s="232">
        <v>78.569999999999993</v>
      </c>
      <c r="B40" s="336">
        <f t="shared" si="4"/>
        <v>7.8569999999999959E-3</v>
      </c>
      <c r="C40" s="259">
        <v>2030101</v>
      </c>
      <c r="D40" s="351">
        <f t="shared" si="5"/>
        <v>7</v>
      </c>
      <c r="E40" s="204" t="s">
        <v>232</v>
      </c>
      <c r="F40" s="231">
        <v>255.47624999999999</v>
      </c>
      <c r="G40" s="141">
        <v>255.47624999999999</v>
      </c>
      <c r="H40" s="141">
        <v>255.47624999999996</v>
      </c>
      <c r="I40" s="141">
        <v>255.47624999999999</v>
      </c>
      <c r="J40">
        <v>242.33</v>
      </c>
      <c r="K40">
        <v>239.78</v>
      </c>
      <c r="L40">
        <v>245.54</v>
      </c>
      <c r="M40">
        <v>253.96</v>
      </c>
      <c r="N40">
        <v>264.64</v>
      </c>
      <c r="O40" s="178">
        <v>267.08</v>
      </c>
      <c r="P40">
        <v>261.52</v>
      </c>
      <c r="Q40" s="204">
        <v>268.95999999999998</v>
      </c>
      <c r="R40" s="203">
        <v>272.97000000000003</v>
      </c>
      <c r="S40">
        <v>286.93</v>
      </c>
      <c r="T40">
        <v>291.36</v>
      </c>
      <c r="U40">
        <v>286.29000000000002</v>
      </c>
      <c r="V40">
        <v>299.95999999999998</v>
      </c>
      <c r="W40">
        <v>260.88</v>
      </c>
      <c r="X40" s="178">
        <v>224.79</v>
      </c>
      <c r="Y40">
        <v>252.72</v>
      </c>
      <c r="Z40" s="178">
        <v>266.51</v>
      </c>
      <c r="AA40">
        <v>237.96</v>
      </c>
      <c r="AB40">
        <v>261.64999999999998</v>
      </c>
      <c r="AC40" s="204">
        <v>256.39999999999998</v>
      </c>
      <c r="AD40" s="203">
        <v>246.87</v>
      </c>
      <c r="AE40">
        <v>231.99</v>
      </c>
      <c r="AF40">
        <v>223.04</v>
      </c>
      <c r="AG40">
        <v>208.9</v>
      </c>
      <c r="AH40">
        <v>209.71</v>
      </c>
      <c r="AI40">
        <v>196.87</v>
      </c>
      <c r="AJ40">
        <v>192.02</v>
      </c>
      <c r="AK40">
        <v>214.73</v>
      </c>
      <c r="AL40">
        <v>209.61</v>
      </c>
      <c r="AM40">
        <v>218.49</v>
      </c>
      <c r="AN40">
        <v>228.61</v>
      </c>
      <c r="AO40" s="204">
        <v>238.08</v>
      </c>
      <c r="AP40">
        <v>237.22</v>
      </c>
      <c r="AQ40">
        <v>264.98</v>
      </c>
      <c r="AR40">
        <v>297.69</v>
      </c>
      <c r="AS40">
        <v>268.31</v>
      </c>
      <c r="AT40">
        <v>262.82</v>
      </c>
      <c r="AU40">
        <v>284.5</v>
      </c>
      <c r="AV40">
        <v>290.64999999999998</v>
      </c>
      <c r="AW40">
        <v>297.32</v>
      </c>
      <c r="AX40">
        <v>295.41000000000003</v>
      </c>
      <c r="AY40">
        <v>293.58</v>
      </c>
      <c r="AZ40">
        <v>303.08999999999997</v>
      </c>
      <c r="BA40">
        <v>310.88</v>
      </c>
      <c r="BB40">
        <v>298.18</v>
      </c>
      <c r="BC40" s="226">
        <f t="shared" si="6"/>
        <v>255.47624999999996</v>
      </c>
      <c r="BD40" s="227">
        <f t="shared" si="0"/>
        <v>266.53500000000003</v>
      </c>
      <c r="BE40" s="193">
        <f t="shared" si="17"/>
        <v>4.3286802589282081E-2</v>
      </c>
      <c r="BF40" s="258">
        <f t="shared" si="1"/>
        <v>5.9223216145788342</v>
      </c>
      <c r="BG40" s="185">
        <f t="shared" si="7"/>
        <v>3.668874486997411</v>
      </c>
      <c r="BH40" s="295">
        <f t="shared" si="8"/>
        <v>-4.0851775604734963E-2</v>
      </c>
      <c r="BI40" s="184">
        <f t="shared" si="9"/>
        <v>-6.0901574429190992</v>
      </c>
      <c r="BJ40" s="302">
        <f t="shared" si="10"/>
        <v>1.2596892105359823E-3</v>
      </c>
      <c r="BK40" s="300">
        <f t="shared" si="11"/>
        <v>222.5233333333334</v>
      </c>
      <c r="BL40" s="300">
        <f t="shared" si="12"/>
        <v>288.95083333333332</v>
      </c>
      <c r="BM40" s="167">
        <f t="shared" si="13"/>
        <v>0.29851925640756738</v>
      </c>
      <c r="BN40" s="301">
        <f t="shared" si="14"/>
        <v>33.788670053086115</v>
      </c>
      <c r="BO40" s="294">
        <f t="shared" si="15"/>
        <v>7.544798855560543E-2</v>
      </c>
      <c r="BP40" s="141">
        <f t="shared" si="2"/>
        <v>269.94499999999999</v>
      </c>
      <c r="BQ40" s="141">
        <f t="shared" si="3"/>
        <v>232.05333333333331</v>
      </c>
      <c r="BR40" s="6">
        <f t="shared" si="16"/>
        <v>-0.14036809967462516</v>
      </c>
    </row>
    <row r="41" spans="1:70" ht="15.75">
      <c r="A41" s="232">
        <v>10.5</v>
      </c>
      <c r="B41" s="336">
        <f t="shared" si="4"/>
        <v>1.0499999999999997E-3</v>
      </c>
      <c r="C41" s="246">
        <v>3010101</v>
      </c>
      <c r="D41" s="351">
        <f t="shared" si="5"/>
        <v>7</v>
      </c>
      <c r="E41" s="204" t="s">
        <v>118</v>
      </c>
      <c r="F41" s="231">
        <v>210.60124999999999</v>
      </c>
      <c r="G41" s="141">
        <v>210.60125000000002</v>
      </c>
      <c r="H41" s="141">
        <v>210.60125000000002</v>
      </c>
      <c r="I41" s="141">
        <v>210.60124999999999</v>
      </c>
      <c r="J41">
        <v>211.1</v>
      </c>
      <c r="K41">
        <v>211.1</v>
      </c>
      <c r="L41">
        <v>210.44</v>
      </c>
      <c r="M41">
        <v>210.44</v>
      </c>
      <c r="N41">
        <v>210.44</v>
      </c>
      <c r="O41" s="175">
        <v>210.98</v>
      </c>
      <c r="P41">
        <v>210.98</v>
      </c>
      <c r="Q41" s="204">
        <v>209.33</v>
      </c>
      <c r="R41" s="203">
        <v>209.26</v>
      </c>
      <c r="S41">
        <v>209.26</v>
      </c>
      <c r="T41">
        <v>209.26</v>
      </c>
      <c r="U41">
        <v>211.75</v>
      </c>
      <c r="V41">
        <v>212.84</v>
      </c>
      <c r="W41">
        <v>213.2</v>
      </c>
      <c r="X41" s="175">
        <v>168.71</v>
      </c>
      <c r="Y41">
        <v>213.2</v>
      </c>
      <c r="Z41" s="175">
        <v>213.2</v>
      </c>
      <c r="AA41">
        <v>212.93</v>
      </c>
      <c r="AB41">
        <v>212.65</v>
      </c>
      <c r="AC41" s="204">
        <v>215.07</v>
      </c>
      <c r="AD41" s="203">
        <v>215.69</v>
      </c>
      <c r="AE41">
        <v>218.14</v>
      </c>
      <c r="AF41">
        <v>218.84</v>
      </c>
      <c r="AG41">
        <v>216.43</v>
      </c>
      <c r="AH41">
        <v>219.13</v>
      </c>
      <c r="AI41">
        <v>219.13</v>
      </c>
      <c r="AJ41">
        <v>219.13</v>
      </c>
      <c r="AK41">
        <v>217.92</v>
      </c>
      <c r="AL41">
        <v>219.13</v>
      </c>
      <c r="AM41">
        <v>220.46</v>
      </c>
      <c r="AN41">
        <v>221.06</v>
      </c>
      <c r="AO41" s="204">
        <v>221.26</v>
      </c>
      <c r="AP41">
        <v>226.14</v>
      </c>
      <c r="AQ41">
        <v>225.74</v>
      </c>
      <c r="AR41">
        <v>214.99</v>
      </c>
      <c r="AS41">
        <v>224.44</v>
      </c>
      <c r="AT41">
        <v>224.24</v>
      </c>
      <c r="AU41">
        <v>224.38</v>
      </c>
      <c r="AV41">
        <v>224.69</v>
      </c>
      <c r="AW41">
        <v>224.81</v>
      </c>
      <c r="AX41">
        <v>225.15</v>
      </c>
      <c r="AY41">
        <v>225.79</v>
      </c>
      <c r="AZ41">
        <v>226.16</v>
      </c>
      <c r="BA41">
        <v>225.59</v>
      </c>
      <c r="BB41">
        <v>223.42</v>
      </c>
      <c r="BC41" s="226">
        <f t="shared" si="6"/>
        <v>210.60124999999996</v>
      </c>
      <c r="BD41" s="227">
        <f t="shared" si="0"/>
        <v>208.44416666666669</v>
      </c>
      <c r="BE41" s="193">
        <f t="shared" si="17"/>
        <v>-1.0242500143438305E-2</v>
      </c>
      <c r="BF41" s="258">
        <f t="shared" si="1"/>
        <v>-0.15437800246398517</v>
      </c>
      <c r="BG41" s="185">
        <f t="shared" si="7"/>
        <v>-9.5637074690348059E-2</v>
      </c>
      <c r="BH41" s="295">
        <f t="shared" si="8"/>
        <v>-9.6192207101378768E-3</v>
      </c>
      <c r="BI41" s="184">
        <f t="shared" si="9"/>
        <v>-0.13906475627522358</v>
      </c>
      <c r="BJ41" s="327">
        <f t="shared" si="10"/>
        <v>2.8764178050830442E-5</v>
      </c>
      <c r="BK41" s="300">
        <f t="shared" si="11"/>
        <v>217.6433333333334</v>
      </c>
      <c r="BL41" s="300">
        <f t="shared" si="12"/>
        <v>224.11666666666667</v>
      </c>
      <c r="BM41" s="297">
        <f t="shared" si="13"/>
        <v>2.9742851454213737E-2</v>
      </c>
      <c r="BN41" s="301">
        <f t="shared" si="14"/>
        <v>0.44003143896296582</v>
      </c>
      <c r="BO41" s="294">
        <f t="shared" si="15"/>
        <v>9.8256270278836069E-4</v>
      </c>
      <c r="BP41" s="141">
        <f t="shared" si="2"/>
        <v>207.20416666666665</v>
      </c>
      <c r="BQ41" s="141">
        <f t="shared" si="3"/>
        <v>216.12833333333336</v>
      </c>
      <c r="BR41" s="6">
        <f t="shared" si="16"/>
        <v>4.3069436344989942E-2</v>
      </c>
    </row>
    <row r="42" spans="1:70" ht="15.75">
      <c r="A42" s="232">
        <v>31.5</v>
      </c>
      <c r="B42" s="336">
        <f t="shared" si="4"/>
        <v>3.1499999999999987E-3</v>
      </c>
      <c r="C42" s="246">
        <v>3010201</v>
      </c>
      <c r="D42" s="351">
        <f t="shared" si="5"/>
        <v>7</v>
      </c>
      <c r="E42" s="204" t="s">
        <v>233</v>
      </c>
      <c r="F42" s="231">
        <v>122.04125000000001</v>
      </c>
      <c r="G42" s="141">
        <v>122.04124999999999</v>
      </c>
      <c r="H42" s="141">
        <v>122.04124999999999</v>
      </c>
      <c r="I42" s="141">
        <v>122.04124999999998</v>
      </c>
      <c r="J42">
        <v>121.92</v>
      </c>
      <c r="K42">
        <v>121.92</v>
      </c>
      <c r="L42">
        <v>122.18</v>
      </c>
      <c r="M42">
        <v>121.66</v>
      </c>
      <c r="N42">
        <v>121.66</v>
      </c>
      <c r="O42" s="178">
        <v>122.17</v>
      </c>
      <c r="P42">
        <v>122.17</v>
      </c>
      <c r="Q42" s="204">
        <v>122.65</v>
      </c>
      <c r="R42" s="203">
        <v>123.24</v>
      </c>
      <c r="S42">
        <v>123.24</v>
      </c>
      <c r="T42">
        <v>123.24</v>
      </c>
      <c r="U42">
        <v>123.72</v>
      </c>
      <c r="V42">
        <v>122.59</v>
      </c>
      <c r="W42">
        <v>127.67</v>
      </c>
      <c r="X42" s="178">
        <v>127.27</v>
      </c>
      <c r="Y42">
        <v>133.91</v>
      </c>
      <c r="Z42" s="178">
        <v>132.75</v>
      </c>
      <c r="AA42">
        <v>132.07</v>
      </c>
      <c r="AB42">
        <v>130.59</v>
      </c>
      <c r="AC42" s="204">
        <v>132.06</v>
      </c>
      <c r="AD42" s="203">
        <v>133.83000000000001</v>
      </c>
      <c r="AE42">
        <v>132.1</v>
      </c>
      <c r="AF42">
        <v>134.69</v>
      </c>
      <c r="AG42">
        <v>134.24</v>
      </c>
      <c r="AH42">
        <v>134.24</v>
      </c>
      <c r="AI42">
        <v>134.24</v>
      </c>
      <c r="AJ42">
        <v>134.24</v>
      </c>
      <c r="AK42">
        <v>131.63</v>
      </c>
      <c r="AL42">
        <v>131.15</v>
      </c>
      <c r="AM42">
        <v>131.04</v>
      </c>
      <c r="AN42">
        <v>133.26</v>
      </c>
      <c r="AO42" s="204">
        <v>133.63</v>
      </c>
      <c r="AP42">
        <v>133.4</v>
      </c>
      <c r="AQ42">
        <v>134.25</v>
      </c>
      <c r="AR42">
        <v>135.19999999999999</v>
      </c>
      <c r="AS42">
        <v>140.61000000000001</v>
      </c>
      <c r="AT42">
        <v>142.52000000000001</v>
      </c>
      <c r="AU42">
        <v>142.5</v>
      </c>
      <c r="AV42">
        <v>142.65</v>
      </c>
      <c r="AW42">
        <v>144.91999999999999</v>
      </c>
      <c r="AX42">
        <v>144.96</v>
      </c>
      <c r="AY42">
        <v>145.54</v>
      </c>
      <c r="AZ42">
        <v>145.43</v>
      </c>
      <c r="BA42">
        <v>147.04</v>
      </c>
      <c r="BB42">
        <v>142.4</v>
      </c>
      <c r="BC42" s="226">
        <f t="shared" si="6"/>
        <v>122.04125000000001</v>
      </c>
      <c r="BD42" s="227">
        <f t="shared" si="0"/>
        <v>127.69583333333331</v>
      </c>
      <c r="BE42" s="193">
        <f t="shared" si="17"/>
        <v>4.6333377717233448E-2</v>
      </c>
      <c r="BF42" s="258">
        <f t="shared" si="1"/>
        <v>1.2140605783883265</v>
      </c>
      <c r="BG42" s="185">
        <f t="shared" si="7"/>
        <v>0.75210975890829157</v>
      </c>
      <c r="BH42" s="295">
        <f t="shared" si="8"/>
        <v>-3.1556039173014083E-2</v>
      </c>
      <c r="BI42" s="184">
        <f t="shared" si="9"/>
        <v>-0.89206516467792285</v>
      </c>
      <c r="BJ42" s="327">
        <f t="shared" si="10"/>
        <v>1.8451491173620079E-4</v>
      </c>
      <c r="BK42" s="300">
        <f t="shared" si="11"/>
        <v>132.83750000000001</v>
      </c>
      <c r="BL42" s="300">
        <f t="shared" si="12"/>
        <v>142.33500000000001</v>
      </c>
      <c r="BM42" s="297">
        <f t="shared" si="13"/>
        <v>7.1497129952009075E-2</v>
      </c>
      <c r="BN42" s="301">
        <f t="shared" si="14"/>
        <v>1.9368067623047001</v>
      </c>
      <c r="BO42" s="294">
        <f t="shared" si="15"/>
        <v>4.3247684566216742E-3</v>
      </c>
      <c r="BP42" s="141">
        <f t="shared" si="2"/>
        <v>123.44</v>
      </c>
      <c r="BQ42" s="141">
        <f t="shared" si="3"/>
        <v>133.24666666666667</v>
      </c>
      <c r="BR42" s="6">
        <f t="shared" si="16"/>
        <v>7.944480449341107E-2</v>
      </c>
    </row>
    <row r="43" spans="1:70" ht="15.75">
      <c r="A43" s="232">
        <v>9.61</v>
      </c>
      <c r="B43" s="336">
        <f t="shared" si="4"/>
        <v>9.6099999999999961E-4</v>
      </c>
      <c r="C43" s="246">
        <v>3010202</v>
      </c>
      <c r="D43" s="351">
        <f t="shared" si="5"/>
        <v>7</v>
      </c>
      <c r="E43" s="204" t="s">
        <v>234</v>
      </c>
      <c r="F43" s="231">
        <v>165.15875</v>
      </c>
      <c r="G43" s="141">
        <v>165.15875</v>
      </c>
      <c r="H43" s="141">
        <v>165.15875</v>
      </c>
      <c r="I43" s="141">
        <v>165.15875</v>
      </c>
      <c r="J43">
        <v>164.23</v>
      </c>
      <c r="K43">
        <v>164.23</v>
      </c>
      <c r="L43">
        <v>165.33</v>
      </c>
      <c r="M43">
        <v>165.02</v>
      </c>
      <c r="N43">
        <v>165.33</v>
      </c>
      <c r="O43" s="175">
        <v>165.56</v>
      </c>
      <c r="P43">
        <v>165.56</v>
      </c>
      <c r="Q43" s="204">
        <v>166.01</v>
      </c>
      <c r="R43" s="203">
        <v>166.63</v>
      </c>
      <c r="S43">
        <v>166.63</v>
      </c>
      <c r="T43">
        <v>166.63</v>
      </c>
      <c r="U43">
        <v>166.41</v>
      </c>
      <c r="V43">
        <v>198.08</v>
      </c>
      <c r="W43">
        <v>198.19</v>
      </c>
      <c r="X43" s="175">
        <v>169.6</v>
      </c>
      <c r="Y43">
        <v>197.52</v>
      </c>
      <c r="Z43" s="175">
        <v>197.9</v>
      </c>
      <c r="AA43">
        <v>193.36</v>
      </c>
      <c r="AB43">
        <v>187.28</v>
      </c>
      <c r="AC43" s="204">
        <v>187.9</v>
      </c>
      <c r="AD43" s="203">
        <v>187.77</v>
      </c>
      <c r="AE43">
        <v>187.2</v>
      </c>
      <c r="AF43">
        <v>187.77</v>
      </c>
      <c r="AG43">
        <v>188.87</v>
      </c>
      <c r="AH43">
        <v>188.87</v>
      </c>
      <c r="AI43">
        <v>188.87</v>
      </c>
      <c r="AJ43">
        <v>188.87</v>
      </c>
      <c r="AK43">
        <v>188.87</v>
      </c>
      <c r="AL43">
        <v>189.43</v>
      </c>
      <c r="AM43">
        <v>188.77</v>
      </c>
      <c r="AN43">
        <v>187.98</v>
      </c>
      <c r="AO43" s="204">
        <v>187.91</v>
      </c>
      <c r="AP43">
        <v>182.99</v>
      </c>
      <c r="AQ43">
        <v>183.56</v>
      </c>
      <c r="AR43">
        <v>178.84</v>
      </c>
      <c r="AS43">
        <v>186.66</v>
      </c>
      <c r="AT43">
        <v>186.5</v>
      </c>
      <c r="AU43">
        <v>186.36</v>
      </c>
      <c r="AV43">
        <v>191.35</v>
      </c>
      <c r="AW43">
        <v>192.87</v>
      </c>
      <c r="AX43">
        <v>192.65</v>
      </c>
      <c r="AY43">
        <v>192.62</v>
      </c>
      <c r="AZ43">
        <v>193.18</v>
      </c>
      <c r="BA43">
        <v>190.23</v>
      </c>
      <c r="BB43">
        <v>186.2</v>
      </c>
      <c r="BC43" s="226">
        <f t="shared" si="6"/>
        <v>165.15874999999997</v>
      </c>
      <c r="BD43" s="227">
        <f t="shared" si="0"/>
        <v>183.0108333333333</v>
      </c>
      <c r="BE43" s="193">
        <f t="shared" si="17"/>
        <v>0.10809044833127723</v>
      </c>
      <c r="BF43" s="258">
        <f t="shared" si="1"/>
        <v>1.1693418362284469</v>
      </c>
      <c r="BG43" s="185">
        <f t="shared" si="7"/>
        <v>0.72440652648046866</v>
      </c>
      <c r="BH43" s="295">
        <f t="shared" si="8"/>
        <v>-2.1184881459286098E-2</v>
      </c>
      <c r="BI43" s="184">
        <f t="shared" si="9"/>
        <v>-0.23637224491787157</v>
      </c>
      <c r="BJ43" s="327">
        <f t="shared" si="10"/>
        <v>4.8891275699186696E-5</v>
      </c>
      <c r="BK43" s="300">
        <f t="shared" si="11"/>
        <v>188.37249999999995</v>
      </c>
      <c r="BL43" s="300">
        <f t="shared" si="12"/>
        <v>188.41833333333329</v>
      </c>
      <c r="BM43" s="297">
        <f t="shared" si="13"/>
        <v>2.4331223152707082E-4</v>
      </c>
      <c r="BN43" s="301">
        <f t="shared" si="14"/>
        <v>2.8514861588930739E-3</v>
      </c>
      <c r="BO43" s="294">
        <f t="shared" si="15"/>
        <v>6.3671903849610695E-6</v>
      </c>
      <c r="BP43" s="141">
        <f t="shared" si="2"/>
        <v>171.63750000000002</v>
      </c>
      <c r="BQ43" s="141">
        <f t="shared" si="3"/>
        <v>190.18166666666664</v>
      </c>
      <c r="BR43" s="6">
        <f t="shared" si="16"/>
        <v>0.10804262860194669</v>
      </c>
    </row>
    <row r="44" spans="1:70" ht="15.75">
      <c r="A44" s="232">
        <v>34.61</v>
      </c>
      <c r="B44" s="336">
        <f t="shared" si="4"/>
        <v>3.4609999999999988E-3</v>
      </c>
      <c r="C44" s="246">
        <v>3010203</v>
      </c>
      <c r="D44" s="351">
        <f t="shared" si="5"/>
        <v>7</v>
      </c>
      <c r="E44" s="204" t="s">
        <v>235</v>
      </c>
      <c r="F44" s="231">
        <v>143.47749999999999</v>
      </c>
      <c r="G44" s="141">
        <v>143.47750000000002</v>
      </c>
      <c r="H44" s="141">
        <v>143.47750000000002</v>
      </c>
      <c r="I44" s="141">
        <v>143.47750000000002</v>
      </c>
      <c r="J44">
        <v>143.29</v>
      </c>
      <c r="K44">
        <v>143.29</v>
      </c>
      <c r="L44">
        <v>143.76</v>
      </c>
      <c r="M44">
        <v>143.36000000000001</v>
      </c>
      <c r="N44">
        <v>143.36000000000001</v>
      </c>
      <c r="O44" s="178">
        <v>143.05000000000001</v>
      </c>
      <c r="P44">
        <v>143.05000000000001</v>
      </c>
      <c r="Q44" s="204">
        <v>144.66</v>
      </c>
      <c r="R44" s="203">
        <v>143.93</v>
      </c>
      <c r="S44">
        <v>143.93</v>
      </c>
      <c r="T44">
        <v>143.93</v>
      </c>
      <c r="U44">
        <v>143.68</v>
      </c>
      <c r="V44">
        <v>142.81</v>
      </c>
      <c r="W44">
        <v>144.63999999999999</v>
      </c>
      <c r="X44" s="178">
        <v>150.9</v>
      </c>
      <c r="Y44">
        <v>145.22999999999999</v>
      </c>
      <c r="Z44" s="178">
        <v>144.82</v>
      </c>
      <c r="AA44">
        <v>142.75</v>
      </c>
      <c r="AB44">
        <v>143.47999999999999</v>
      </c>
      <c r="AC44" s="204">
        <v>143.72</v>
      </c>
      <c r="AD44" s="203">
        <v>137.46</v>
      </c>
      <c r="AE44">
        <v>137.46</v>
      </c>
      <c r="AF44">
        <v>140.85</v>
      </c>
      <c r="AG44">
        <v>140.79</v>
      </c>
      <c r="AH44">
        <v>140.74</v>
      </c>
      <c r="AI44">
        <v>137.53</v>
      </c>
      <c r="AJ44">
        <v>138.76</v>
      </c>
      <c r="AK44">
        <v>137.72999999999999</v>
      </c>
      <c r="AL44">
        <v>137.41999999999999</v>
      </c>
      <c r="AM44">
        <v>137.65</v>
      </c>
      <c r="AN44">
        <v>137.65</v>
      </c>
      <c r="AO44" s="204">
        <v>139.03</v>
      </c>
      <c r="AP44">
        <v>140.9</v>
      </c>
      <c r="AQ44">
        <v>141.71</v>
      </c>
      <c r="AR44">
        <v>143.22</v>
      </c>
      <c r="AS44">
        <v>139.21</v>
      </c>
      <c r="AT44">
        <v>138.18</v>
      </c>
      <c r="AU44">
        <v>137.5</v>
      </c>
      <c r="AV44">
        <v>137.41</v>
      </c>
      <c r="AW44">
        <v>138.11000000000001</v>
      </c>
      <c r="AX44">
        <v>138.07</v>
      </c>
      <c r="AY44">
        <v>137.68</v>
      </c>
      <c r="AZ44">
        <v>137.32</v>
      </c>
      <c r="BA44">
        <v>134.85</v>
      </c>
      <c r="BB44">
        <v>134.19999999999999</v>
      </c>
      <c r="BC44" s="226">
        <f t="shared" si="6"/>
        <v>143.47750000000002</v>
      </c>
      <c r="BD44" s="227">
        <f t="shared" si="0"/>
        <v>144.48499999999999</v>
      </c>
      <c r="BE44" s="193">
        <f t="shared" si="17"/>
        <v>7.0220069348849723E-3</v>
      </c>
      <c r="BF44" s="258">
        <f t="shared" si="1"/>
        <v>0.23767081145806765</v>
      </c>
      <c r="BG44" s="185">
        <f t="shared" si="7"/>
        <v>0.1472369170758869</v>
      </c>
      <c r="BH44" s="295">
        <f t="shared" si="8"/>
        <v>-4.820170559881376E-3</v>
      </c>
      <c r="BI44" s="184">
        <f t="shared" si="9"/>
        <v>-0.13730394073054955</v>
      </c>
      <c r="BJ44" s="327">
        <f t="shared" si="10"/>
        <v>2.8399970661422337E-5</v>
      </c>
      <c r="BK44" s="300">
        <f t="shared" si="11"/>
        <v>139.46583333333334</v>
      </c>
      <c r="BL44" s="300">
        <f t="shared" si="12"/>
        <v>138.12166666666664</v>
      </c>
      <c r="BM44" s="297">
        <f t="shared" si="13"/>
        <v>-9.6379638979680049E-3</v>
      </c>
      <c r="BN44" s="301">
        <f t="shared" si="14"/>
        <v>-0.30117655226995427</v>
      </c>
      <c r="BO44" s="294">
        <f t="shared" si="15"/>
        <v>-6.7250841874448889E-4</v>
      </c>
      <c r="BP44" s="141">
        <f t="shared" si="2"/>
        <v>144.27500000000001</v>
      </c>
      <c r="BQ44" s="141">
        <f t="shared" si="3"/>
        <v>141.13249999999999</v>
      </c>
      <c r="BR44" s="6">
        <f t="shared" si="16"/>
        <v>-2.1781320395078962E-2</v>
      </c>
    </row>
    <row r="45" spans="1:70" ht="15.75">
      <c r="A45" s="232">
        <v>8.75</v>
      </c>
      <c r="B45" s="336">
        <f t="shared" si="4"/>
        <v>8.7499999999999969E-4</v>
      </c>
      <c r="C45" s="246">
        <v>3010204</v>
      </c>
      <c r="D45" s="351">
        <f t="shared" si="5"/>
        <v>7</v>
      </c>
      <c r="E45" s="204" t="s">
        <v>236</v>
      </c>
      <c r="F45" s="231">
        <v>105.65750000000003</v>
      </c>
      <c r="G45" s="141">
        <v>105.65750000000003</v>
      </c>
      <c r="H45" s="141">
        <v>105.65750000000003</v>
      </c>
      <c r="I45" s="141">
        <v>105.65750000000003</v>
      </c>
      <c r="J45">
        <v>105.63</v>
      </c>
      <c r="K45">
        <v>105.63</v>
      </c>
      <c r="L45">
        <v>105.68</v>
      </c>
      <c r="M45">
        <v>105.68</v>
      </c>
      <c r="N45">
        <v>105.6</v>
      </c>
      <c r="O45" s="175">
        <v>105.68</v>
      </c>
      <c r="P45">
        <v>105.68</v>
      </c>
      <c r="Q45" s="204">
        <v>105.68</v>
      </c>
      <c r="R45" s="203">
        <v>105.09</v>
      </c>
      <c r="S45">
        <v>105.09</v>
      </c>
      <c r="T45">
        <v>105.09</v>
      </c>
      <c r="U45">
        <v>94.71</v>
      </c>
      <c r="V45">
        <v>109.04</v>
      </c>
      <c r="W45">
        <v>117.54</v>
      </c>
      <c r="X45" s="175">
        <v>140.72999999999999</v>
      </c>
      <c r="Y45">
        <v>121.74</v>
      </c>
      <c r="Z45" s="175">
        <v>121.74</v>
      </c>
      <c r="AA45">
        <v>121.6</v>
      </c>
      <c r="AB45">
        <v>121.6</v>
      </c>
      <c r="AC45" s="204">
        <v>121.6</v>
      </c>
      <c r="AD45" s="203">
        <v>121.12</v>
      </c>
      <c r="AE45">
        <v>120.41</v>
      </c>
      <c r="AF45">
        <v>120.78</v>
      </c>
      <c r="AG45">
        <v>123.05</v>
      </c>
      <c r="AH45">
        <v>123.05</v>
      </c>
      <c r="AI45">
        <v>123.05</v>
      </c>
      <c r="AJ45">
        <v>123.05</v>
      </c>
      <c r="AK45">
        <v>123.05</v>
      </c>
      <c r="AL45">
        <v>123.41</v>
      </c>
      <c r="AM45">
        <v>121.82</v>
      </c>
      <c r="AN45">
        <v>120.22</v>
      </c>
      <c r="AO45" s="204">
        <v>120.62</v>
      </c>
      <c r="AP45">
        <v>120.07</v>
      </c>
      <c r="AQ45">
        <v>117.83</v>
      </c>
      <c r="AR45">
        <v>120.78</v>
      </c>
      <c r="AS45">
        <v>112.45</v>
      </c>
      <c r="AT45">
        <v>112.34</v>
      </c>
      <c r="AU45">
        <v>111.18</v>
      </c>
      <c r="AV45">
        <v>111.38</v>
      </c>
      <c r="AW45">
        <v>111.03</v>
      </c>
      <c r="AX45">
        <v>112.11</v>
      </c>
      <c r="AY45">
        <v>112.14</v>
      </c>
      <c r="AZ45">
        <v>112.02</v>
      </c>
      <c r="BA45">
        <v>110.97</v>
      </c>
      <c r="BB45">
        <v>111.87</v>
      </c>
      <c r="BC45" s="226">
        <f t="shared" si="6"/>
        <v>105.65750000000003</v>
      </c>
      <c r="BD45" s="227">
        <f t="shared" si="0"/>
        <v>115.46416666666664</v>
      </c>
      <c r="BE45" s="193">
        <f t="shared" si="17"/>
        <v>9.2815622806394327E-2</v>
      </c>
      <c r="BF45" s="258">
        <f t="shared" si="1"/>
        <v>0.58486907893767837</v>
      </c>
      <c r="BG45" s="185">
        <f t="shared" si="7"/>
        <v>0.36232602374478146</v>
      </c>
      <c r="BH45" s="295">
        <f t="shared" si="8"/>
        <v>8.1103000811031389E-3</v>
      </c>
      <c r="BI45" s="184">
        <f t="shared" si="9"/>
        <v>4.8063855855491978E-2</v>
      </c>
      <c r="BJ45" s="327">
        <f t="shared" si="10"/>
        <v>-9.9415361926833239E-6</v>
      </c>
      <c r="BK45" s="300">
        <f t="shared" si="11"/>
        <v>122.16583333333331</v>
      </c>
      <c r="BL45" s="300">
        <f t="shared" si="12"/>
        <v>113.00833333333333</v>
      </c>
      <c r="BM45" s="297">
        <f t="shared" si="13"/>
        <v>-7.4959583626081905E-2</v>
      </c>
      <c r="BN45" s="301">
        <f t="shared" si="14"/>
        <v>-0.51874200596078668</v>
      </c>
      <c r="BO45" s="294">
        <f t="shared" si="15"/>
        <v>-1.1583184797611334E-3</v>
      </c>
      <c r="BP45" s="141">
        <f t="shared" si="2"/>
        <v>108.80083333333334</v>
      </c>
      <c r="BQ45" s="141">
        <f t="shared" si="3"/>
        <v>121.89916666666664</v>
      </c>
      <c r="BR45" s="6">
        <f t="shared" si="16"/>
        <v>0.12038817104648381</v>
      </c>
    </row>
    <row r="46" spans="1:70" ht="15.75">
      <c r="A46" s="232">
        <v>13.75</v>
      </c>
      <c r="B46" s="336">
        <f t="shared" si="4"/>
        <v>1.3749999999999995E-3</v>
      </c>
      <c r="C46" s="246">
        <v>3010205</v>
      </c>
      <c r="D46" s="351">
        <f t="shared" si="5"/>
        <v>7</v>
      </c>
      <c r="E46" s="204" t="s">
        <v>237</v>
      </c>
      <c r="F46" s="231">
        <v>147.82249999999999</v>
      </c>
      <c r="G46" s="141">
        <v>147.82249999999999</v>
      </c>
      <c r="H46" s="141">
        <v>147.82249999999999</v>
      </c>
      <c r="I46" s="141">
        <v>147.82249999999999</v>
      </c>
      <c r="J46">
        <v>148.18</v>
      </c>
      <c r="K46">
        <v>148.18</v>
      </c>
      <c r="L46">
        <v>148.03</v>
      </c>
      <c r="M46">
        <v>148.03</v>
      </c>
      <c r="N46">
        <v>148.03</v>
      </c>
      <c r="O46" s="178">
        <v>147.31</v>
      </c>
      <c r="P46">
        <v>147.31</v>
      </c>
      <c r="Q46" s="204">
        <v>147.51</v>
      </c>
      <c r="R46" s="203">
        <v>147.80000000000001</v>
      </c>
      <c r="S46">
        <v>147.65</v>
      </c>
      <c r="T46">
        <v>147.65</v>
      </c>
      <c r="U46">
        <v>146.41</v>
      </c>
      <c r="V46">
        <v>154.15</v>
      </c>
      <c r="W46">
        <v>157.72999999999999</v>
      </c>
      <c r="X46" s="178">
        <v>146.65</v>
      </c>
      <c r="Y46">
        <v>157.58000000000001</v>
      </c>
      <c r="Z46" s="178">
        <v>157.16</v>
      </c>
      <c r="AA46">
        <v>158.08000000000001</v>
      </c>
      <c r="AB46">
        <v>158.41</v>
      </c>
      <c r="AC46" s="204">
        <v>159.03</v>
      </c>
      <c r="AD46" s="203">
        <v>164.76</v>
      </c>
      <c r="AE46">
        <v>166.28</v>
      </c>
      <c r="AF46">
        <v>166.22</v>
      </c>
      <c r="AG46">
        <v>165.8</v>
      </c>
      <c r="AH46">
        <v>165.96</v>
      </c>
      <c r="AI46">
        <v>165.37</v>
      </c>
      <c r="AJ46">
        <v>166.03</v>
      </c>
      <c r="AK46">
        <v>166.03</v>
      </c>
      <c r="AL46">
        <v>165.25</v>
      </c>
      <c r="AM46">
        <v>164.64</v>
      </c>
      <c r="AN46">
        <v>164.4</v>
      </c>
      <c r="AO46" s="204">
        <v>164.76</v>
      </c>
      <c r="AP46">
        <v>165.89</v>
      </c>
      <c r="AQ46">
        <v>165.26</v>
      </c>
      <c r="AR46">
        <v>165.67</v>
      </c>
      <c r="AS46">
        <v>170.87</v>
      </c>
      <c r="AT46">
        <v>171.93</v>
      </c>
      <c r="AU46">
        <v>171.84</v>
      </c>
      <c r="AV46">
        <v>172.23</v>
      </c>
      <c r="AW46">
        <v>172.34</v>
      </c>
      <c r="AX46">
        <v>173.11</v>
      </c>
      <c r="AY46">
        <v>173.82</v>
      </c>
      <c r="AZ46">
        <v>174.59</v>
      </c>
      <c r="BA46">
        <v>176.75</v>
      </c>
      <c r="BB46">
        <v>178.02</v>
      </c>
      <c r="BC46" s="226">
        <f t="shared" si="6"/>
        <v>147.82249999999999</v>
      </c>
      <c r="BD46" s="227">
        <f t="shared" si="0"/>
        <v>153.19166666666666</v>
      </c>
      <c r="BE46" s="193">
        <f t="shared" si="17"/>
        <v>3.632171466905687E-2</v>
      </c>
      <c r="BF46" s="258">
        <f t="shared" si="1"/>
        <v>0.50319785169892117</v>
      </c>
      <c r="BG46" s="185">
        <f t="shared" si="7"/>
        <v>0.31173075022899938</v>
      </c>
      <c r="BH46" s="295">
        <f t="shared" si="8"/>
        <v>7.1852899575672868E-3</v>
      </c>
      <c r="BI46" s="184">
        <f t="shared" si="9"/>
        <v>0.10657969306368636</v>
      </c>
      <c r="BJ46" s="327">
        <f t="shared" si="10"/>
        <v>-2.2044962001870838E-5</v>
      </c>
      <c r="BK46" s="300">
        <f t="shared" si="11"/>
        <v>164.48166666666665</v>
      </c>
      <c r="BL46" s="300">
        <f t="shared" si="12"/>
        <v>172.20249999999999</v>
      </c>
      <c r="BM46" s="297">
        <f t="shared" si="13"/>
        <v>4.6940388493145191E-2</v>
      </c>
      <c r="BN46" s="301">
        <f t="shared" si="14"/>
        <v>0.68727937726679478</v>
      </c>
      <c r="BO46" s="294">
        <f t="shared" si="15"/>
        <v>1.5346518968950259E-3</v>
      </c>
      <c r="BP46" s="141">
        <f t="shared" si="2"/>
        <v>148.85250000000005</v>
      </c>
      <c r="BQ46" s="141">
        <f t="shared" si="3"/>
        <v>162.55666666666667</v>
      </c>
      <c r="BR46" s="6">
        <f t="shared" si="16"/>
        <v>9.2065411509155926E-2</v>
      </c>
    </row>
    <row r="47" spans="1:70" ht="15.75">
      <c r="A47" s="232">
        <v>12.75</v>
      </c>
      <c r="B47" s="336">
        <f t="shared" si="4"/>
        <v>1.2749999999999994E-3</v>
      </c>
      <c r="C47" s="246">
        <v>3010301</v>
      </c>
      <c r="D47" s="351">
        <f t="shared" si="5"/>
        <v>7</v>
      </c>
      <c r="E47" s="204" t="s">
        <v>121</v>
      </c>
      <c r="F47" s="231">
        <v>104.52000000000002</v>
      </c>
      <c r="G47" s="141">
        <v>104.52000000000002</v>
      </c>
      <c r="H47" s="141">
        <v>104.52</v>
      </c>
      <c r="I47" s="141">
        <v>104.52</v>
      </c>
      <c r="J47">
        <v>104.1</v>
      </c>
      <c r="K47">
        <v>104.1</v>
      </c>
      <c r="L47">
        <v>104.69</v>
      </c>
      <c r="M47">
        <v>104.69</v>
      </c>
      <c r="N47">
        <v>104.69</v>
      </c>
      <c r="O47" s="175">
        <v>104.63</v>
      </c>
      <c r="P47">
        <v>104.63</v>
      </c>
      <c r="Q47" s="204">
        <v>104.63</v>
      </c>
      <c r="R47" s="203">
        <v>105.71</v>
      </c>
      <c r="S47">
        <v>105.71</v>
      </c>
      <c r="T47">
        <v>105.71</v>
      </c>
      <c r="U47">
        <v>106.75</v>
      </c>
      <c r="V47">
        <v>102.29</v>
      </c>
      <c r="W47">
        <v>102.46</v>
      </c>
      <c r="X47" s="175">
        <v>115.8</v>
      </c>
      <c r="Y47">
        <v>104.72</v>
      </c>
      <c r="Z47" s="175">
        <v>105.07</v>
      </c>
      <c r="AA47">
        <v>105.33</v>
      </c>
      <c r="AB47">
        <v>106.76</v>
      </c>
      <c r="AC47" s="204">
        <v>106.76</v>
      </c>
      <c r="AD47" s="203">
        <v>106.16</v>
      </c>
      <c r="AE47">
        <v>107.88</v>
      </c>
      <c r="AF47">
        <v>108.26</v>
      </c>
      <c r="AG47">
        <v>108.43</v>
      </c>
      <c r="AH47">
        <v>108.43</v>
      </c>
      <c r="AI47">
        <v>108.43</v>
      </c>
      <c r="AJ47">
        <v>109.79</v>
      </c>
      <c r="AK47">
        <v>109.4</v>
      </c>
      <c r="AL47">
        <v>110.26</v>
      </c>
      <c r="AM47">
        <v>110.27</v>
      </c>
      <c r="AN47">
        <v>110.73</v>
      </c>
      <c r="AO47" s="204">
        <v>110.34</v>
      </c>
      <c r="AP47">
        <v>108.13</v>
      </c>
      <c r="AQ47">
        <v>110.25</v>
      </c>
      <c r="AR47">
        <v>114.27</v>
      </c>
      <c r="AS47">
        <v>109.05</v>
      </c>
      <c r="AT47">
        <v>108.86</v>
      </c>
      <c r="AU47">
        <v>108.22</v>
      </c>
      <c r="AV47">
        <v>108.27</v>
      </c>
      <c r="AW47">
        <v>109.95</v>
      </c>
      <c r="AX47">
        <v>109.87</v>
      </c>
      <c r="AY47">
        <v>109.63</v>
      </c>
      <c r="AZ47">
        <v>109.38</v>
      </c>
      <c r="BA47">
        <v>109.71</v>
      </c>
      <c r="BB47">
        <v>113.62</v>
      </c>
      <c r="BC47" s="226">
        <f t="shared" si="6"/>
        <v>104.52000000000002</v>
      </c>
      <c r="BD47" s="227">
        <f t="shared" si="0"/>
        <v>106.08916666666666</v>
      </c>
      <c r="BE47" s="193">
        <f t="shared" si="17"/>
        <v>1.5013075647403618E-2</v>
      </c>
      <c r="BF47" s="258">
        <f t="shared" si="1"/>
        <v>0.13636673851029699</v>
      </c>
      <c r="BG47" s="185">
        <f t="shared" si="7"/>
        <v>8.4479108085563789E-2</v>
      </c>
      <c r="BH47" s="295">
        <f t="shared" si="8"/>
        <v>3.563941299790363E-2</v>
      </c>
      <c r="BI47" s="184">
        <f t="shared" si="9"/>
        <v>0.30426709511567052</v>
      </c>
      <c r="BJ47" s="327">
        <f t="shared" si="10"/>
        <v>-6.2934658164538878E-5</v>
      </c>
      <c r="BK47" s="300">
        <f t="shared" si="11"/>
        <v>108.40250000000002</v>
      </c>
      <c r="BL47" s="300">
        <f t="shared" si="12"/>
        <v>110.08999999999999</v>
      </c>
      <c r="BM47" s="297">
        <f t="shared" si="13"/>
        <v>1.5566984156269115E-2</v>
      </c>
      <c r="BN47" s="301">
        <f t="shared" si="14"/>
        <v>0.13929014902070755</v>
      </c>
      <c r="BO47" s="294">
        <f t="shared" si="15"/>
        <v>3.1102619761925359E-4</v>
      </c>
      <c r="BP47" s="141">
        <f t="shared" si="2"/>
        <v>105.64166666666667</v>
      </c>
      <c r="BQ47" s="141">
        <f t="shared" si="3"/>
        <v>107.16833333333334</v>
      </c>
      <c r="BR47" s="6">
        <f t="shared" si="16"/>
        <v>1.4451368620336025E-2</v>
      </c>
    </row>
    <row r="48" spans="1:70" ht="15.75">
      <c r="A48" s="232">
        <v>7.1</v>
      </c>
      <c r="B48" s="336">
        <f t="shared" si="4"/>
        <v>7.0999999999999969E-4</v>
      </c>
      <c r="C48" s="246">
        <v>3010401</v>
      </c>
      <c r="D48" s="351">
        <f t="shared" si="5"/>
        <v>7</v>
      </c>
      <c r="E48" s="204" t="s">
        <v>238</v>
      </c>
      <c r="F48" s="231">
        <v>146.82624999999996</v>
      </c>
      <c r="G48" s="141">
        <v>146.82624999999999</v>
      </c>
      <c r="H48" s="141">
        <v>146.82624999999996</v>
      </c>
      <c r="I48" s="141">
        <v>146.82625000000002</v>
      </c>
      <c r="J48">
        <v>146.87</v>
      </c>
      <c r="K48">
        <v>146.87</v>
      </c>
      <c r="L48">
        <v>146.87</v>
      </c>
      <c r="M48">
        <v>146.87</v>
      </c>
      <c r="N48">
        <v>146.87</v>
      </c>
      <c r="O48" s="178">
        <v>146.87</v>
      </c>
      <c r="P48">
        <v>146.87</v>
      </c>
      <c r="Q48" s="204">
        <v>146.52000000000001</v>
      </c>
      <c r="R48" s="203">
        <v>146.59</v>
      </c>
      <c r="S48">
        <v>146.59</v>
      </c>
      <c r="T48">
        <v>146.59</v>
      </c>
      <c r="U48">
        <v>147.19</v>
      </c>
      <c r="V48">
        <v>146.47</v>
      </c>
      <c r="W48">
        <v>147.21</v>
      </c>
      <c r="X48" s="178">
        <v>137.4</v>
      </c>
      <c r="Y48">
        <v>151.54</v>
      </c>
      <c r="Z48" s="178">
        <v>151.85</v>
      </c>
      <c r="AA48">
        <v>152.58000000000001</v>
      </c>
      <c r="AB48">
        <v>152.99</v>
      </c>
      <c r="AC48" s="204">
        <v>153.31</v>
      </c>
      <c r="AD48" s="203">
        <v>153.49</v>
      </c>
      <c r="AE48">
        <v>153.49</v>
      </c>
      <c r="AF48">
        <v>153.37</v>
      </c>
      <c r="AG48">
        <v>152.41</v>
      </c>
      <c r="AH48">
        <v>152.41</v>
      </c>
      <c r="AI48">
        <v>152.41</v>
      </c>
      <c r="AJ48">
        <v>152.41</v>
      </c>
      <c r="AK48">
        <v>152.41</v>
      </c>
      <c r="AL48">
        <v>152.13</v>
      </c>
      <c r="AM48">
        <v>152.09</v>
      </c>
      <c r="AN48">
        <v>151.61000000000001</v>
      </c>
      <c r="AO48" s="204">
        <v>151.52000000000001</v>
      </c>
      <c r="AP48">
        <v>150.1</v>
      </c>
      <c r="AQ48">
        <v>149.97</v>
      </c>
      <c r="AR48">
        <v>149.77000000000001</v>
      </c>
      <c r="AS48">
        <v>143.77000000000001</v>
      </c>
      <c r="AT48">
        <v>144.16</v>
      </c>
      <c r="AU48">
        <v>143.96</v>
      </c>
      <c r="AV48">
        <v>143.75</v>
      </c>
      <c r="AW48">
        <v>143.37</v>
      </c>
      <c r="AX48">
        <v>143.46</v>
      </c>
      <c r="AY48">
        <v>142.34</v>
      </c>
      <c r="AZ48">
        <v>142.22999999999999</v>
      </c>
      <c r="BA48">
        <v>143.68</v>
      </c>
      <c r="BB48">
        <v>142.65</v>
      </c>
      <c r="BC48" s="226">
        <f t="shared" si="6"/>
        <v>146.82624999999996</v>
      </c>
      <c r="BD48" s="227">
        <f t="shared" si="0"/>
        <v>148.35916666666665</v>
      </c>
      <c r="BE48" s="193">
        <f t="shared" si="17"/>
        <v>1.0440344738537499E-2</v>
      </c>
      <c r="BF48" s="258">
        <f t="shared" si="1"/>
        <v>7.4183289909796779E-2</v>
      </c>
      <c r="BG48" s="185">
        <f t="shared" si="7"/>
        <v>4.5956501085924424E-2</v>
      </c>
      <c r="BH48" s="295">
        <f t="shared" si="8"/>
        <v>-7.1687082405345048E-3</v>
      </c>
      <c r="BI48" s="184">
        <f t="shared" si="9"/>
        <v>-4.4633774967772828E-2</v>
      </c>
      <c r="BJ48" s="327">
        <f t="shared" si="10"/>
        <v>9.2320576732816208E-6</v>
      </c>
      <c r="BK48" s="300">
        <f t="shared" si="11"/>
        <v>152.74333333333337</v>
      </c>
      <c r="BL48" s="300">
        <f t="shared" si="12"/>
        <v>144.42583333333334</v>
      </c>
      <c r="BM48" s="297">
        <f t="shared" si="13"/>
        <v>-5.4454095105078371E-2</v>
      </c>
      <c r="BN48" s="301">
        <f t="shared" si="14"/>
        <v>-0.38231170522846913</v>
      </c>
      <c r="BO48" s="294">
        <f t="shared" si="15"/>
        <v>-8.5367814463940372E-4</v>
      </c>
      <c r="BP48" s="141">
        <f t="shared" si="2"/>
        <v>146.00333333333336</v>
      </c>
      <c r="BQ48" s="141">
        <f t="shared" si="3"/>
        <v>152.68833333333336</v>
      </c>
      <c r="BR48" s="6">
        <f t="shared" si="16"/>
        <v>4.5786625876121478E-2</v>
      </c>
    </row>
    <row r="49" spans="1:70" ht="15.75">
      <c r="A49" s="232">
        <v>7.43</v>
      </c>
      <c r="B49" s="336">
        <f t="shared" si="4"/>
        <v>7.4299999999999974E-4</v>
      </c>
      <c r="C49" s="246">
        <v>3010402</v>
      </c>
      <c r="D49" s="351">
        <f t="shared" si="5"/>
        <v>7</v>
      </c>
      <c r="E49" s="204" t="s">
        <v>239</v>
      </c>
      <c r="F49" s="231">
        <v>150.91125</v>
      </c>
      <c r="G49" s="141">
        <v>150.91125000000002</v>
      </c>
      <c r="H49" s="141">
        <v>150.91125</v>
      </c>
      <c r="I49" s="141">
        <v>150.91125</v>
      </c>
      <c r="J49">
        <v>151.16</v>
      </c>
      <c r="K49">
        <v>151.16</v>
      </c>
      <c r="L49">
        <v>151.12</v>
      </c>
      <c r="M49">
        <v>151.12</v>
      </c>
      <c r="N49">
        <v>151.12</v>
      </c>
      <c r="O49" s="175">
        <v>151.69</v>
      </c>
      <c r="P49">
        <v>151.69</v>
      </c>
      <c r="Q49" s="204">
        <v>148.22999999999999</v>
      </c>
      <c r="R49" s="203">
        <v>147.82</v>
      </c>
      <c r="S49">
        <v>147.82</v>
      </c>
      <c r="T49">
        <v>147.82</v>
      </c>
      <c r="U49">
        <v>148.96</v>
      </c>
      <c r="V49">
        <v>148.69999999999999</v>
      </c>
      <c r="W49">
        <v>148.03</v>
      </c>
      <c r="X49" s="175">
        <v>148.12</v>
      </c>
      <c r="Y49">
        <v>148.03</v>
      </c>
      <c r="Z49" s="175">
        <v>148.29</v>
      </c>
      <c r="AA49">
        <v>148.13999999999999</v>
      </c>
      <c r="AB49">
        <v>148.24</v>
      </c>
      <c r="AC49" s="204">
        <v>149.71</v>
      </c>
      <c r="AD49" s="203">
        <v>150.25</v>
      </c>
      <c r="AE49">
        <v>150.25</v>
      </c>
      <c r="AF49">
        <v>150.19</v>
      </c>
      <c r="AG49">
        <v>149.65</v>
      </c>
      <c r="AH49">
        <v>149.57</v>
      </c>
      <c r="AI49">
        <v>149.57</v>
      </c>
      <c r="AJ49">
        <v>149.57</v>
      </c>
      <c r="AK49">
        <v>149.57</v>
      </c>
      <c r="AL49">
        <v>149.57</v>
      </c>
      <c r="AM49">
        <v>149.36000000000001</v>
      </c>
      <c r="AN49">
        <v>148.85</v>
      </c>
      <c r="AO49" s="204">
        <v>148.58000000000001</v>
      </c>
      <c r="AP49">
        <v>146.75</v>
      </c>
      <c r="AQ49">
        <v>147.08000000000001</v>
      </c>
      <c r="AR49">
        <v>142.22999999999999</v>
      </c>
      <c r="AS49">
        <v>145.08000000000001</v>
      </c>
      <c r="AT49">
        <v>145.16999999999999</v>
      </c>
      <c r="AU49">
        <v>144.76</v>
      </c>
      <c r="AV49">
        <v>143.94999999999999</v>
      </c>
      <c r="AW49">
        <v>144.80000000000001</v>
      </c>
      <c r="AX49">
        <v>144.57</v>
      </c>
      <c r="AY49">
        <v>144.75</v>
      </c>
      <c r="AZ49">
        <v>146.43</v>
      </c>
      <c r="BA49">
        <v>146.78</v>
      </c>
      <c r="BB49">
        <v>145.61000000000001</v>
      </c>
      <c r="BC49" s="226">
        <f t="shared" si="6"/>
        <v>150.91125</v>
      </c>
      <c r="BD49" s="227">
        <f t="shared" si="0"/>
        <v>148.30666666666667</v>
      </c>
      <c r="BE49" s="193">
        <f t="shared" si="17"/>
        <v>-1.7259040219555044E-2</v>
      </c>
      <c r="BF49" s="258">
        <f t="shared" si="1"/>
        <v>-0.13190348368663193</v>
      </c>
      <c r="BG49" s="185">
        <f t="shared" si="7"/>
        <v>-8.1714124550863035E-2</v>
      </c>
      <c r="BH49" s="295">
        <f t="shared" si="8"/>
        <v>-7.9711132306853338E-3</v>
      </c>
      <c r="BI49" s="184">
        <f t="shared" si="9"/>
        <v>-5.3057003852364462E-2</v>
      </c>
      <c r="BJ49" s="327">
        <f t="shared" si="10"/>
        <v>1.0974319781157324E-5</v>
      </c>
      <c r="BK49" s="300">
        <f t="shared" si="11"/>
        <v>149.625</v>
      </c>
      <c r="BL49" s="300">
        <f t="shared" si="12"/>
        <v>145.10083333333333</v>
      </c>
      <c r="BM49" s="297">
        <f t="shared" si="13"/>
        <v>-3.023670286828184E-2</v>
      </c>
      <c r="BN49" s="301">
        <f t="shared" si="14"/>
        <v>-0.21761751469061913</v>
      </c>
      <c r="BO49" s="294">
        <f t="shared" si="15"/>
        <v>-4.8592630997553886E-4</v>
      </c>
      <c r="BP49" s="141">
        <f t="shared" si="2"/>
        <v>149.26</v>
      </c>
      <c r="BQ49" s="141">
        <f t="shared" si="3"/>
        <v>149.28833333333333</v>
      </c>
      <c r="BR49" s="6">
        <f t="shared" si="16"/>
        <v>1.8982536066824984E-4</v>
      </c>
    </row>
    <row r="50" spans="1:70" ht="15.75">
      <c r="A50" s="232">
        <v>2.97</v>
      </c>
      <c r="B50" s="336">
        <f t="shared" si="4"/>
        <v>2.969999999999999E-4</v>
      </c>
      <c r="C50" s="246">
        <v>3010403</v>
      </c>
      <c r="D50" s="351">
        <f t="shared" si="5"/>
        <v>7</v>
      </c>
      <c r="E50" s="204" t="s">
        <v>240</v>
      </c>
      <c r="F50" s="231">
        <v>104.85</v>
      </c>
      <c r="G50" s="141">
        <v>104.85</v>
      </c>
      <c r="H50" s="141">
        <v>104.84999999999998</v>
      </c>
      <c r="I50" s="141">
        <v>104.85</v>
      </c>
      <c r="J50">
        <v>104.79</v>
      </c>
      <c r="K50">
        <v>104.79</v>
      </c>
      <c r="L50">
        <v>104.79</v>
      </c>
      <c r="M50">
        <v>104.79</v>
      </c>
      <c r="N50">
        <v>104.82</v>
      </c>
      <c r="O50" s="178">
        <v>104.82</v>
      </c>
      <c r="P50">
        <v>105</v>
      </c>
      <c r="Q50" s="204">
        <v>105</v>
      </c>
      <c r="R50" s="203">
        <v>104.58</v>
      </c>
      <c r="S50">
        <v>104.58</v>
      </c>
      <c r="T50">
        <v>104.58</v>
      </c>
      <c r="U50">
        <v>104.58</v>
      </c>
      <c r="V50">
        <v>96.23</v>
      </c>
      <c r="W50">
        <v>95.95</v>
      </c>
      <c r="X50" s="178">
        <v>103.79</v>
      </c>
      <c r="Y50">
        <v>95.86</v>
      </c>
      <c r="Z50" s="178">
        <v>95.86</v>
      </c>
      <c r="AA50">
        <v>95.99</v>
      </c>
      <c r="AB50">
        <v>96.2</v>
      </c>
      <c r="AC50" s="204">
        <v>96.2</v>
      </c>
      <c r="AD50" s="203">
        <v>96.2</v>
      </c>
      <c r="AE50">
        <v>96.56</v>
      </c>
      <c r="AF50">
        <v>96.56</v>
      </c>
      <c r="AG50">
        <v>96.56</v>
      </c>
      <c r="AH50">
        <v>96.56</v>
      </c>
      <c r="AI50">
        <v>96.56</v>
      </c>
      <c r="AJ50">
        <v>96.56</v>
      </c>
      <c r="AK50">
        <v>96.56</v>
      </c>
      <c r="AL50">
        <v>96.56</v>
      </c>
      <c r="AM50">
        <v>96.56</v>
      </c>
      <c r="AN50">
        <v>96.2</v>
      </c>
      <c r="AO50" s="204">
        <v>96.2</v>
      </c>
      <c r="AP50">
        <v>98.3</v>
      </c>
      <c r="AQ50">
        <v>98.21</v>
      </c>
      <c r="AR50">
        <v>100.16</v>
      </c>
      <c r="AS50">
        <v>100.56</v>
      </c>
      <c r="AT50">
        <v>100.56</v>
      </c>
      <c r="AU50">
        <v>100.48</v>
      </c>
      <c r="AV50">
        <v>100.3</v>
      </c>
      <c r="AW50">
        <v>100.7</v>
      </c>
      <c r="AX50">
        <v>100.7</v>
      </c>
      <c r="AY50">
        <v>100.7</v>
      </c>
      <c r="AZ50">
        <v>100.03</v>
      </c>
      <c r="BA50">
        <v>97.65</v>
      </c>
      <c r="BB50">
        <v>96.94</v>
      </c>
      <c r="BC50" s="226">
        <f t="shared" si="6"/>
        <v>104.84999999999998</v>
      </c>
      <c r="BD50" s="227">
        <f t="shared" si="0"/>
        <v>99.533333333333346</v>
      </c>
      <c r="BE50" s="193">
        <f t="shared" si="17"/>
        <v>-5.070735972023499E-2</v>
      </c>
      <c r="BF50" s="258">
        <f t="shared" si="1"/>
        <v>-0.10762795211380483</v>
      </c>
      <c r="BG50" s="185">
        <f t="shared" si="7"/>
        <v>-6.6675448125962516E-2</v>
      </c>
      <c r="BH50" s="295">
        <f t="shared" si="8"/>
        <v>-7.2708653353815711E-3</v>
      </c>
      <c r="BI50" s="184">
        <f t="shared" si="9"/>
        <v>-1.2870127345076371E-2</v>
      </c>
      <c r="BJ50" s="327">
        <f t="shared" si="10"/>
        <v>2.6620593485093872E-6</v>
      </c>
      <c r="BK50" s="300">
        <f t="shared" si="11"/>
        <v>96.46999999999997</v>
      </c>
      <c r="BL50" s="300">
        <f t="shared" si="12"/>
        <v>99.749166666666682</v>
      </c>
      <c r="BM50" s="297">
        <f t="shared" si="13"/>
        <v>3.3991569054283355E-2</v>
      </c>
      <c r="BN50" s="301">
        <f t="shared" si="14"/>
        <v>6.3050186670447164E-2</v>
      </c>
      <c r="BO50" s="294">
        <f t="shared" si="15"/>
        <v>1.407871264203901E-4</v>
      </c>
      <c r="BP50" s="141">
        <f t="shared" si="2"/>
        <v>103.22666666666669</v>
      </c>
      <c r="BQ50" s="141">
        <f t="shared" si="3"/>
        <v>96.305833333333297</v>
      </c>
      <c r="BR50" s="6">
        <f t="shared" si="16"/>
        <v>-6.7045014208215514E-2</v>
      </c>
    </row>
    <row r="51" spans="1:70" ht="15.75">
      <c r="A51" s="232">
        <v>26</v>
      </c>
      <c r="B51" s="336">
        <f t="shared" si="4"/>
        <v>2.599999999999999E-3</v>
      </c>
      <c r="C51" s="246">
        <v>3020101</v>
      </c>
      <c r="D51" s="351">
        <f t="shared" si="5"/>
        <v>7</v>
      </c>
      <c r="E51" s="204" t="s">
        <v>241</v>
      </c>
      <c r="F51" s="231">
        <v>111.61</v>
      </c>
      <c r="G51" s="141">
        <v>111.61000000000001</v>
      </c>
      <c r="H51" s="141">
        <v>111.61000000000003</v>
      </c>
      <c r="I51" s="141">
        <v>111.61000000000001</v>
      </c>
      <c r="J51">
        <v>111.03</v>
      </c>
      <c r="K51">
        <v>111.03</v>
      </c>
      <c r="L51">
        <v>111.03</v>
      </c>
      <c r="M51">
        <v>111.03</v>
      </c>
      <c r="N51">
        <v>112.19</v>
      </c>
      <c r="O51" s="175">
        <v>112.19</v>
      </c>
      <c r="P51">
        <v>112.19</v>
      </c>
      <c r="Q51" s="204">
        <v>112.19</v>
      </c>
      <c r="R51" s="203">
        <v>112.2</v>
      </c>
      <c r="S51">
        <v>112.2</v>
      </c>
      <c r="T51">
        <v>112.2</v>
      </c>
      <c r="U51">
        <v>112.2</v>
      </c>
      <c r="V51">
        <v>111.34</v>
      </c>
      <c r="W51">
        <v>110.78</v>
      </c>
      <c r="X51" s="175">
        <v>127.95</v>
      </c>
      <c r="Y51">
        <v>110.61</v>
      </c>
      <c r="Z51" s="175">
        <v>110.84</v>
      </c>
      <c r="AA51">
        <v>111.73</v>
      </c>
      <c r="AB51">
        <v>111.52</v>
      </c>
      <c r="AC51" s="204">
        <v>111.28</v>
      </c>
      <c r="AD51" s="203">
        <v>110.3</v>
      </c>
      <c r="AE51">
        <v>112.34</v>
      </c>
      <c r="AF51">
        <v>112.22</v>
      </c>
      <c r="AG51">
        <v>111.7</v>
      </c>
      <c r="AH51">
        <v>112.57</v>
      </c>
      <c r="AI51">
        <v>112.57</v>
      </c>
      <c r="AJ51">
        <v>112.5</v>
      </c>
      <c r="AK51">
        <v>113.57</v>
      </c>
      <c r="AL51">
        <v>113.34</v>
      </c>
      <c r="AM51">
        <v>113.19</v>
      </c>
      <c r="AN51">
        <v>112.63</v>
      </c>
      <c r="AO51" s="204">
        <v>112.13</v>
      </c>
      <c r="AP51">
        <v>115.25</v>
      </c>
      <c r="AQ51">
        <v>115.25</v>
      </c>
      <c r="AR51">
        <v>118.49</v>
      </c>
      <c r="AS51">
        <v>116.1</v>
      </c>
      <c r="AT51">
        <v>116.56</v>
      </c>
      <c r="AU51">
        <v>117.84</v>
      </c>
      <c r="AV51">
        <v>118.39</v>
      </c>
      <c r="AW51">
        <v>119.14</v>
      </c>
      <c r="AX51">
        <v>119.13</v>
      </c>
      <c r="AY51">
        <v>117.1</v>
      </c>
      <c r="AZ51">
        <v>117.1</v>
      </c>
      <c r="BA51">
        <v>116.59</v>
      </c>
      <c r="BB51">
        <v>118.03</v>
      </c>
      <c r="BC51" s="226">
        <f t="shared" si="6"/>
        <v>111.61000000000001</v>
      </c>
      <c r="BD51" s="227">
        <f t="shared" si="0"/>
        <v>112.90416666666665</v>
      </c>
      <c r="BE51" s="193">
        <f t="shared" si="17"/>
        <v>1.1595436490158928E-2</v>
      </c>
      <c r="BF51" s="258">
        <f t="shared" si="1"/>
        <v>0.22934683567393638</v>
      </c>
      <c r="BG51" s="185">
        <f t="shared" si="7"/>
        <v>0.14208021935288501</v>
      </c>
      <c r="BH51" s="295">
        <f t="shared" si="8"/>
        <v>1.2350973496869422E-2</v>
      </c>
      <c r="BI51" s="184">
        <f t="shared" si="9"/>
        <v>0.2285093032672515</v>
      </c>
      <c r="BJ51" s="327">
        <f t="shared" si="10"/>
        <v>-4.7264903498928342E-5</v>
      </c>
      <c r="BK51" s="300">
        <f t="shared" si="11"/>
        <v>112.25833333333333</v>
      </c>
      <c r="BL51" s="300">
        <f t="shared" si="12"/>
        <v>117.47666666666665</v>
      </c>
      <c r="BM51" s="297">
        <f t="shared" si="13"/>
        <v>4.6485041941949357E-2</v>
      </c>
      <c r="BN51" s="301">
        <f t="shared" si="14"/>
        <v>0.87835808249275282</v>
      </c>
      <c r="BO51" s="294">
        <f t="shared" si="15"/>
        <v>1.9613187039181465E-3</v>
      </c>
      <c r="BP51" s="141">
        <f t="shared" si="2"/>
        <v>113.22166666666668</v>
      </c>
      <c r="BQ51" s="141">
        <f t="shared" si="3"/>
        <v>111.68166666666667</v>
      </c>
      <c r="BR51" s="6">
        <f t="shared" si="16"/>
        <v>-1.3601636906952486E-2</v>
      </c>
    </row>
    <row r="52" spans="1:70" ht="15.75">
      <c r="A52" s="232">
        <v>19.75</v>
      </c>
      <c r="B52" s="336">
        <f t="shared" si="4"/>
        <v>1.9749999999999993E-3</v>
      </c>
      <c r="C52" s="246">
        <v>3020102</v>
      </c>
      <c r="D52" s="351">
        <f t="shared" si="5"/>
        <v>7</v>
      </c>
      <c r="E52" s="204" t="s">
        <v>242</v>
      </c>
      <c r="F52" s="231">
        <v>130.46249999999998</v>
      </c>
      <c r="G52" s="141">
        <v>130.46250000000001</v>
      </c>
      <c r="H52" s="141">
        <v>130.46250000000001</v>
      </c>
      <c r="I52" s="141">
        <v>130.46250000000001</v>
      </c>
      <c r="J52">
        <v>130.08000000000001</v>
      </c>
      <c r="K52">
        <v>130.08000000000001</v>
      </c>
      <c r="L52">
        <v>130.59</v>
      </c>
      <c r="M52">
        <v>130.59</v>
      </c>
      <c r="N52">
        <v>130.59</v>
      </c>
      <c r="O52" s="178">
        <v>130.59</v>
      </c>
      <c r="P52">
        <v>130.59</v>
      </c>
      <c r="Q52" s="204">
        <v>130.59</v>
      </c>
      <c r="R52" s="203">
        <v>130.27000000000001</v>
      </c>
      <c r="S52">
        <v>130.27000000000001</v>
      </c>
      <c r="T52">
        <v>130.27000000000001</v>
      </c>
      <c r="U52">
        <v>130.47</v>
      </c>
      <c r="V52">
        <v>134.4</v>
      </c>
      <c r="W52">
        <v>133.81</v>
      </c>
      <c r="X52" s="178">
        <v>92.88</v>
      </c>
      <c r="Y52">
        <v>134.15</v>
      </c>
      <c r="Z52" s="178">
        <v>134.19</v>
      </c>
      <c r="AA52">
        <v>134.02000000000001</v>
      </c>
      <c r="AB52">
        <v>134.13999999999999</v>
      </c>
      <c r="AC52" s="204">
        <v>134.13999999999999</v>
      </c>
      <c r="AD52" s="203">
        <v>134.88999999999999</v>
      </c>
      <c r="AE52">
        <v>134.88999999999999</v>
      </c>
      <c r="AF52">
        <v>134.88999999999999</v>
      </c>
      <c r="AG52">
        <v>136.53</v>
      </c>
      <c r="AH52">
        <v>136.53</v>
      </c>
      <c r="AI52">
        <v>136.53</v>
      </c>
      <c r="AJ52">
        <v>134.88999999999999</v>
      </c>
      <c r="AK52">
        <v>134.88999999999999</v>
      </c>
      <c r="AL52">
        <v>134.47999999999999</v>
      </c>
      <c r="AM52">
        <v>134.47999999999999</v>
      </c>
      <c r="AN52">
        <v>134.47999999999999</v>
      </c>
      <c r="AO52" s="204">
        <v>134.47999999999999</v>
      </c>
      <c r="AP52">
        <v>137.32</v>
      </c>
      <c r="AQ52">
        <v>137.32</v>
      </c>
      <c r="AR52">
        <v>133.81</v>
      </c>
      <c r="AS52">
        <v>135.22</v>
      </c>
      <c r="AT52">
        <v>134.4</v>
      </c>
      <c r="AU52">
        <v>133.58000000000001</v>
      </c>
      <c r="AV52">
        <v>133.58000000000001</v>
      </c>
      <c r="AW52">
        <v>134.01</v>
      </c>
      <c r="AX52">
        <v>133.81</v>
      </c>
      <c r="AY52">
        <v>133.07</v>
      </c>
      <c r="AZ52">
        <v>133.07</v>
      </c>
      <c r="BA52">
        <v>133.07</v>
      </c>
      <c r="BB52">
        <v>129.26</v>
      </c>
      <c r="BC52" s="226">
        <f t="shared" si="6"/>
        <v>130.46249999999998</v>
      </c>
      <c r="BD52" s="227">
        <f t="shared" si="0"/>
        <v>129.41749999999999</v>
      </c>
      <c r="BE52" s="193">
        <f t="shared" si="17"/>
        <v>-8.0099645491998883E-3</v>
      </c>
      <c r="BF52" s="258">
        <f t="shared" si="1"/>
        <v>-0.14067359467330207</v>
      </c>
      <c r="BG52" s="185">
        <f t="shared" si="7"/>
        <v>-8.7147202749102357E-2</v>
      </c>
      <c r="BH52" s="295">
        <f t="shared" si="8"/>
        <v>-2.8631547305929206E-2</v>
      </c>
      <c r="BI52" s="184">
        <f t="shared" si="9"/>
        <v>-0.45926158647442689</v>
      </c>
      <c r="BJ52" s="327">
        <f t="shared" si="10"/>
        <v>9.4993745353515429E-5</v>
      </c>
      <c r="BK52" s="300">
        <f t="shared" si="11"/>
        <v>135.10666666666665</v>
      </c>
      <c r="BL52" s="300">
        <f t="shared" si="12"/>
        <v>133.68333333333331</v>
      </c>
      <c r="BM52" s="297">
        <f t="shared" si="13"/>
        <v>-1.053488601598751E-2</v>
      </c>
      <c r="BN52" s="301">
        <f t="shared" si="14"/>
        <v>-0.18198691249249671</v>
      </c>
      <c r="BO52" s="294">
        <f t="shared" si="15"/>
        <v>-4.0636540205434246E-4</v>
      </c>
      <c r="BP52" s="141">
        <f t="shared" si="2"/>
        <v>127.94333333333334</v>
      </c>
      <c r="BQ52" s="141">
        <f t="shared" si="3"/>
        <v>134.98249999999999</v>
      </c>
      <c r="BR52" s="6">
        <f t="shared" si="16"/>
        <v>5.5017846442435347E-2</v>
      </c>
    </row>
    <row r="53" spans="1:70" ht="15.75">
      <c r="A53" s="232">
        <v>12.86</v>
      </c>
      <c r="B53" s="336">
        <f t="shared" si="4"/>
        <v>1.2859999999999994E-3</v>
      </c>
      <c r="C53" s="246">
        <v>3020103</v>
      </c>
      <c r="D53" s="351">
        <f t="shared" si="5"/>
        <v>7</v>
      </c>
      <c r="E53" s="204" t="s">
        <v>243</v>
      </c>
      <c r="F53" s="231">
        <v>150.71</v>
      </c>
      <c r="G53" s="141">
        <v>150.71</v>
      </c>
      <c r="H53" s="141">
        <v>150.71</v>
      </c>
      <c r="I53" s="141">
        <v>150.71</v>
      </c>
      <c r="J53">
        <v>150.71</v>
      </c>
      <c r="K53">
        <v>150.71</v>
      </c>
      <c r="L53">
        <v>150.71</v>
      </c>
      <c r="M53">
        <v>150.71</v>
      </c>
      <c r="N53">
        <v>150.71</v>
      </c>
      <c r="O53" s="175">
        <v>150.71</v>
      </c>
      <c r="P53">
        <v>150.71</v>
      </c>
      <c r="Q53" s="204">
        <v>150.71</v>
      </c>
      <c r="R53" s="203">
        <v>153.62</v>
      </c>
      <c r="S53">
        <v>153.62</v>
      </c>
      <c r="T53">
        <v>153.62</v>
      </c>
      <c r="U53">
        <v>155.08000000000001</v>
      </c>
      <c r="V53">
        <v>156.06</v>
      </c>
      <c r="W53">
        <v>160.5</v>
      </c>
      <c r="X53" s="175">
        <v>157.19999999999999</v>
      </c>
      <c r="Y53">
        <v>160.5</v>
      </c>
      <c r="Z53" s="175">
        <v>161.1</v>
      </c>
      <c r="AA53">
        <v>161.1</v>
      </c>
      <c r="AB53">
        <v>161.1</v>
      </c>
      <c r="AC53" s="204">
        <v>160.07</v>
      </c>
      <c r="AD53" s="203">
        <v>156.61000000000001</v>
      </c>
      <c r="AE53">
        <v>156.61000000000001</v>
      </c>
      <c r="AF53">
        <v>156.61000000000001</v>
      </c>
      <c r="AG53">
        <v>156.61000000000001</v>
      </c>
      <c r="AH53">
        <v>157.68</v>
      </c>
      <c r="AI53">
        <v>157.68</v>
      </c>
      <c r="AJ53">
        <v>159.81</v>
      </c>
      <c r="AK53">
        <v>159.81</v>
      </c>
      <c r="AL53">
        <v>158.41999999999999</v>
      </c>
      <c r="AM53">
        <v>158.41999999999999</v>
      </c>
      <c r="AN53">
        <v>157.36000000000001</v>
      </c>
      <c r="AO53" s="204">
        <v>155.22999999999999</v>
      </c>
      <c r="AP53">
        <v>154.54</v>
      </c>
      <c r="AQ53">
        <v>154.54</v>
      </c>
      <c r="AR53">
        <v>151.30000000000001</v>
      </c>
      <c r="AS53">
        <v>165.07</v>
      </c>
      <c r="AT53">
        <v>162.94999999999999</v>
      </c>
      <c r="AU53">
        <v>160.82</v>
      </c>
      <c r="AV53">
        <v>160.82</v>
      </c>
      <c r="AW53">
        <v>160.82</v>
      </c>
      <c r="AX53">
        <v>160.82</v>
      </c>
      <c r="AY53">
        <v>160.82</v>
      </c>
      <c r="AZ53">
        <v>160.82</v>
      </c>
      <c r="BA53">
        <v>167.2</v>
      </c>
      <c r="BB53">
        <v>171.4</v>
      </c>
      <c r="BC53" s="226">
        <f t="shared" si="6"/>
        <v>150.71</v>
      </c>
      <c r="BD53" s="227">
        <f t="shared" si="0"/>
        <v>157.79749999999999</v>
      </c>
      <c r="BE53" s="193">
        <f t="shared" si="17"/>
        <v>4.7027403622851738E-2</v>
      </c>
      <c r="BF53" s="258">
        <f t="shared" si="1"/>
        <v>0.62124547052979939</v>
      </c>
      <c r="BG53" s="185">
        <f t="shared" si="7"/>
        <v>0.3848611752827904</v>
      </c>
      <c r="BH53" s="295">
        <f t="shared" si="8"/>
        <v>2.5119617224880431E-2</v>
      </c>
      <c r="BI53" s="184">
        <f t="shared" si="9"/>
        <v>0.32965396602753355</v>
      </c>
      <c r="BJ53" s="327">
        <f t="shared" si="10"/>
        <v>-6.8185682900217208E-5</v>
      </c>
      <c r="BK53" s="300">
        <f t="shared" si="11"/>
        <v>158.28583333333333</v>
      </c>
      <c r="BL53" s="300">
        <f t="shared" si="12"/>
        <v>161.44833333333332</v>
      </c>
      <c r="BM53" s="297">
        <f t="shared" si="13"/>
        <v>1.9979678113960508E-2</v>
      </c>
      <c r="BN53" s="301">
        <f t="shared" si="14"/>
        <v>0.26329216734977512</v>
      </c>
      <c r="BO53" s="294">
        <f t="shared" si="15"/>
        <v>5.879149548584263E-4</v>
      </c>
      <c r="BP53" s="141">
        <f t="shared" si="2"/>
        <v>153.60416666666666</v>
      </c>
      <c r="BQ53" s="141">
        <f t="shared" si="3"/>
        <v>158.79000000000005</v>
      </c>
      <c r="BR53" s="6">
        <f t="shared" si="16"/>
        <v>3.3761019937610603E-2</v>
      </c>
    </row>
    <row r="54" spans="1:70" ht="15.75">
      <c r="A54" s="232">
        <v>20</v>
      </c>
      <c r="B54" s="336">
        <f t="shared" si="4"/>
        <v>1.9999999999999992E-3</v>
      </c>
      <c r="C54" s="246">
        <v>3020201</v>
      </c>
      <c r="D54" s="351">
        <f t="shared" si="5"/>
        <v>7</v>
      </c>
      <c r="E54" s="204" t="s">
        <v>125</v>
      </c>
      <c r="F54" s="231">
        <v>101.01</v>
      </c>
      <c r="G54" s="141">
        <v>101.01</v>
      </c>
      <c r="H54" s="141">
        <v>101.01</v>
      </c>
      <c r="I54" s="141">
        <v>101.01</v>
      </c>
      <c r="J54">
        <v>100.26</v>
      </c>
      <c r="K54">
        <v>100.26</v>
      </c>
      <c r="L54">
        <v>101.26</v>
      </c>
      <c r="M54">
        <v>101.26</v>
      </c>
      <c r="N54">
        <v>101.26</v>
      </c>
      <c r="O54" s="178">
        <v>101.26</v>
      </c>
      <c r="P54">
        <v>101.26</v>
      </c>
      <c r="Q54" s="204">
        <v>101.26</v>
      </c>
      <c r="R54" s="203">
        <v>101.26</v>
      </c>
      <c r="S54">
        <v>101.26</v>
      </c>
      <c r="T54">
        <v>101.26</v>
      </c>
      <c r="U54">
        <v>101.26</v>
      </c>
      <c r="V54">
        <v>101.26</v>
      </c>
      <c r="W54">
        <v>101.26</v>
      </c>
      <c r="X54" s="178">
        <v>133.85</v>
      </c>
      <c r="Y54">
        <v>101.26</v>
      </c>
      <c r="Z54" s="178">
        <v>101.26</v>
      </c>
      <c r="AA54">
        <v>101.26</v>
      </c>
      <c r="AB54">
        <v>101.26</v>
      </c>
      <c r="AC54" s="204">
        <v>101.26</v>
      </c>
      <c r="AD54" s="203">
        <v>101.26</v>
      </c>
      <c r="AE54">
        <v>101.26</v>
      </c>
      <c r="AF54">
        <v>101.26</v>
      </c>
      <c r="AG54">
        <v>101.26</v>
      </c>
      <c r="AH54">
        <v>101.26</v>
      </c>
      <c r="AI54">
        <v>101.26</v>
      </c>
      <c r="AJ54">
        <v>101.26</v>
      </c>
      <c r="AK54">
        <v>101.26</v>
      </c>
      <c r="AL54">
        <v>101.26</v>
      </c>
      <c r="AM54">
        <v>101.26</v>
      </c>
      <c r="AN54">
        <v>101.26</v>
      </c>
      <c r="AO54" s="204">
        <v>101.26</v>
      </c>
      <c r="AP54">
        <v>100.32</v>
      </c>
      <c r="AQ54">
        <v>100.32</v>
      </c>
      <c r="AR54">
        <v>103.05</v>
      </c>
      <c r="AS54">
        <v>101.32</v>
      </c>
      <c r="AT54">
        <v>102.32</v>
      </c>
      <c r="AU54">
        <v>101.32</v>
      </c>
      <c r="AV54">
        <v>101.32</v>
      </c>
      <c r="AW54">
        <v>101.32</v>
      </c>
      <c r="AX54">
        <v>100.82</v>
      </c>
      <c r="AY54">
        <v>100.32</v>
      </c>
      <c r="AZ54">
        <v>100.32</v>
      </c>
      <c r="BA54">
        <v>100.32</v>
      </c>
      <c r="BB54">
        <v>100.32</v>
      </c>
      <c r="BC54" s="226">
        <f t="shared" si="6"/>
        <v>101.01</v>
      </c>
      <c r="BD54" s="227">
        <f t="shared" si="0"/>
        <v>103.97583333333334</v>
      </c>
      <c r="BE54" s="193">
        <f t="shared" si="17"/>
        <v>2.9361779361779305E-2</v>
      </c>
      <c r="BF54" s="258">
        <f t="shared" si="1"/>
        <v>0.40430203980561524</v>
      </c>
      <c r="BG54" s="185">
        <f t="shared" si="7"/>
        <v>0.2504648574356968</v>
      </c>
      <c r="BH54" s="295">
        <f t="shared" si="8"/>
        <v>0</v>
      </c>
      <c r="BI54" s="184">
        <f t="shared" si="9"/>
        <v>0</v>
      </c>
      <c r="BJ54" s="327">
        <f t="shared" si="10"/>
        <v>0</v>
      </c>
      <c r="BK54" s="300">
        <f t="shared" si="11"/>
        <v>101.26</v>
      </c>
      <c r="BL54" s="300">
        <f t="shared" si="12"/>
        <v>101.08916666666664</v>
      </c>
      <c r="BM54" s="297">
        <f t="shared" si="13"/>
        <v>-1.6870761735469086E-3</v>
      </c>
      <c r="BN54" s="301">
        <f t="shared" si="14"/>
        <v>-2.2119181253353042E-2</v>
      </c>
      <c r="BO54" s="294">
        <f t="shared" si="15"/>
        <v>-4.9390749367772675E-5</v>
      </c>
      <c r="BP54" s="141">
        <f t="shared" si="2"/>
        <v>103.97583333333334</v>
      </c>
      <c r="BQ54" s="141">
        <f t="shared" si="3"/>
        <v>101.26</v>
      </c>
      <c r="BR54" s="6">
        <f t="shared" si="16"/>
        <v>-2.6119851568072727E-2</v>
      </c>
    </row>
    <row r="55" spans="1:70" ht="15.75">
      <c r="A55" s="232">
        <v>81.349999999999994</v>
      </c>
      <c r="B55" s="336">
        <f t="shared" si="4"/>
        <v>8.1349999999999964E-3</v>
      </c>
      <c r="C55" s="247">
        <v>4010101</v>
      </c>
      <c r="D55" s="351">
        <f t="shared" si="5"/>
        <v>7</v>
      </c>
      <c r="E55" s="204" t="s">
        <v>126</v>
      </c>
      <c r="F55" s="231">
        <v>180.67749999999995</v>
      </c>
      <c r="G55" s="141">
        <v>180.67749999999995</v>
      </c>
      <c r="H55" s="141">
        <v>180.67749999999998</v>
      </c>
      <c r="I55" s="141">
        <v>180.67750000000001</v>
      </c>
      <c r="J55">
        <v>181.19</v>
      </c>
      <c r="K55">
        <v>181.39</v>
      </c>
      <c r="L55">
        <v>180.59</v>
      </c>
      <c r="M55">
        <v>180.59</v>
      </c>
      <c r="N55">
        <v>180.59</v>
      </c>
      <c r="O55" s="175">
        <v>180.59</v>
      </c>
      <c r="P55">
        <v>180.59</v>
      </c>
      <c r="Q55" s="204">
        <v>179.89</v>
      </c>
      <c r="R55" s="203">
        <v>178.46</v>
      </c>
      <c r="S55">
        <v>178.46</v>
      </c>
      <c r="T55">
        <v>178.46</v>
      </c>
      <c r="U55">
        <v>178.34</v>
      </c>
      <c r="V55">
        <v>179.23</v>
      </c>
      <c r="W55">
        <v>179.84</v>
      </c>
      <c r="X55" s="175">
        <v>171.11</v>
      </c>
      <c r="Y55">
        <v>179.84</v>
      </c>
      <c r="Z55" s="175">
        <v>176.76</v>
      </c>
      <c r="AA55">
        <v>177.13</v>
      </c>
      <c r="AB55">
        <v>177.54</v>
      </c>
      <c r="AC55" s="204">
        <v>177.54</v>
      </c>
      <c r="AD55" s="203">
        <v>177.54</v>
      </c>
      <c r="AE55">
        <v>177.66</v>
      </c>
      <c r="AF55">
        <v>177.85</v>
      </c>
      <c r="AG55">
        <v>178.68</v>
      </c>
      <c r="AH55">
        <v>178.68</v>
      </c>
      <c r="AI55">
        <v>179.03</v>
      </c>
      <c r="AJ55">
        <v>179.03</v>
      </c>
      <c r="AK55">
        <v>179.03</v>
      </c>
      <c r="AL55">
        <v>179.03</v>
      </c>
      <c r="AM55">
        <v>179.61</v>
      </c>
      <c r="AN55">
        <v>180.93</v>
      </c>
      <c r="AO55" s="204">
        <v>180.93</v>
      </c>
      <c r="AP55">
        <v>182.64</v>
      </c>
      <c r="AQ55">
        <v>182.97</v>
      </c>
      <c r="AR55">
        <v>180.89</v>
      </c>
      <c r="AS55">
        <v>181.78</v>
      </c>
      <c r="AT55">
        <v>181.49</v>
      </c>
      <c r="AU55">
        <v>181.49</v>
      </c>
      <c r="AV55">
        <v>180.45</v>
      </c>
      <c r="AW55">
        <v>179.83</v>
      </c>
      <c r="AX55">
        <v>179.83</v>
      </c>
      <c r="AY55">
        <v>180.05</v>
      </c>
      <c r="AZ55">
        <v>180.39</v>
      </c>
      <c r="BA55">
        <v>180.39</v>
      </c>
      <c r="BB55">
        <v>178.78</v>
      </c>
      <c r="BC55" s="226">
        <f t="shared" si="6"/>
        <v>180.67749999999998</v>
      </c>
      <c r="BD55" s="227">
        <f t="shared" si="0"/>
        <v>177.72583333333333</v>
      </c>
      <c r="BE55" s="193">
        <f t="shared" si="17"/>
        <v>-1.6336658779685598E-2</v>
      </c>
      <c r="BF55" s="258">
        <f t="shared" si="1"/>
        <v>-1.6366433979075163</v>
      </c>
      <c r="BG55" s="185">
        <f t="shared" si="7"/>
        <v>-1.0138995477912185</v>
      </c>
      <c r="BH55" s="295">
        <f t="shared" si="8"/>
        <v>-8.9251067132323225E-3</v>
      </c>
      <c r="BI55" s="184">
        <f t="shared" si="9"/>
        <v>-0.79937668887481661</v>
      </c>
      <c r="BJ55" s="328">
        <f t="shared" si="10"/>
        <v>1.653432114961764E-4</v>
      </c>
      <c r="BK55" s="300">
        <f t="shared" si="11"/>
        <v>178.43499999999997</v>
      </c>
      <c r="BL55" s="300">
        <f t="shared" si="12"/>
        <v>180.69499999999996</v>
      </c>
      <c r="BM55" s="297">
        <f t="shared" si="13"/>
        <v>1.266567657690465E-2</v>
      </c>
      <c r="BN55" s="301">
        <f t="shared" si="14"/>
        <v>1.1902342222271689</v>
      </c>
      <c r="BO55" s="324">
        <f t="shared" si="15"/>
        <v>2.6577186327842268E-3</v>
      </c>
      <c r="BP55" s="141">
        <f t="shared" si="2"/>
        <v>178.84583333333333</v>
      </c>
      <c r="BQ55" s="141">
        <f t="shared" si="3"/>
        <v>178.10666666666668</v>
      </c>
      <c r="BR55" s="6">
        <f t="shared" si="16"/>
        <v>-4.1329823171725177E-3</v>
      </c>
    </row>
    <row r="56" spans="1:70" ht="15.75">
      <c r="A56" s="232">
        <v>29.62</v>
      </c>
      <c r="B56" s="336">
        <f t="shared" si="4"/>
        <v>2.9619999999999989E-3</v>
      </c>
      <c r="C56" s="247">
        <v>4020101</v>
      </c>
      <c r="D56" s="351">
        <f t="shared" si="5"/>
        <v>7</v>
      </c>
      <c r="E56" s="204" t="s">
        <v>128</v>
      </c>
      <c r="F56" s="231">
        <v>103.22375000000001</v>
      </c>
      <c r="G56" s="141">
        <v>103.22375000000002</v>
      </c>
      <c r="H56" s="141">
        <v>103.22375000000001</v>
      </c>
      <c r="I56" s="141">
        <v>103.22375000000001</v>
      </c>
      <c r="J56">
        <v>102.57</v>
      </c>
      <c r="K56">
        <v>102.55</v>
      </c>
      <c r="L56">
        <v>103.34</v>
      </c>
      <c r="M56">
        <v>103.22</v>
      </c>
      <c r="N56">
        <v>103.22</v>
      </c>
      <c r="O56" s="178">
        <v>103.39</v>
      </c>
      <c r="P56">
        <v>103.71</v>
      </c>
      <c r="Q56" s="204">
        <v>103.79</v>
      </c>
      <c r="R56" s="203">
        <v>106.71</v>
      </c>
      <c r="S56">
        <v>106.71</v>
      </c>
      <c r="T56">
        <v>106.71</v>
      </c>
      <c r="U56">
        <v>106.06</v>
      </c>
      <c r="V56">
        <v>106.98</v>
      </c>
      <c r="W56">
        <v>111.84</v>
      </c>
      <c r="X56" s="178">
        <v>111.46</v>
      </c>
      <c r="Y56">
        <v>113.74</v>
      </c>
      <c r="Z56" s="178">
        <v>116.14</v>
      </c>
      <c r="AA56">
        <v>116.67</v>
      </c>
      <c r="AB56">
        <v>117.8</v>
      </c>
      <c r="AC56" s="204">
        <v>119.6</v>
      </c>
      <c r="AD56" s="203">
        <v>119.37</v>
      </c>
      <c r="AE56">
        <v>119.65</v>
      </c>
      <c r="AF56">
        <v>119.72</v>
      </c>
      <c r="AG56">
        <v>119.8</v>
      </c>
      <c r="AH56">
        <v>118.09</v>
      </c>
      <c r="AI56">
        <v>120.27</v>
      </c>
      <c r="AJ56">
        <v>120.67</v>
      </c>
      <c r="AK56">
        <v>120.67</v>
      </c>
      <c r="AL56">
        <v>120.62</v>
      </c>
      <c r="AM56">
        <v>121.52</v>
      </c>
      <c r="AN56">
        <v>121.35</v>
      </c>
      <c r="AO56" s="204">
        <v>121.51</v>
      </c>
      <c r="AP56">
        <v>119.49</v>
      </c>
      <c r="AQ56">
        <v>118.79</v>
      </c>
      <c r="AR56">
        <v>118.69</v>
      </c>
      <c r="AS56">
        <v>120.02</v>
      </c>
      <c r="AT56">
        <v>120.01</v>
      </c>
      <c r="AU56">
        <v>120.08</v>
      </c>
      <c r="AV56">
        <v>120.89</v>
      </c>
      <c r="AW56">
        <v>121.31</v>
      </c>
      <c r="AX56">
        <v>121.03</v>
      </c>
      <c r="AY56">
        <v>120.29</v>
      </c>
      <c r="AZ56">
        <v>120.84</v>
      </c>
      <c r="BA56">
        <v>120.34</v>
      </c>
      <c r="BB56">
        <v>118.76</v>
      </c>
      <c r="BC56" s="226">
        <f t="shared" si="6"/>
        <v>103.22375000000001</v>
      </c>
      <c r="BD56" s="227">
        <f t="shared" si="0"/>
        <v>111.70166666666665</v>
      </c>
      <c r="BE56" s="193">
        <f t="shared" si="17"/>
        <v>8.2131453920891717E-2</v>
      </c>
      <c r="BF56" s="258">
        <f t="shared" si="1"/>
        <v>1.7116043927244542</v>
      </c>
      <c r="BG56" s="185">
        <f t="shared" si="7"/>
        <v>1.0603378365742511</v>
      </c>
      <c r="BH56" s="295">
        <f t="shared" si="8"/>
        <v>-1.3129466511550558E-2</v>
      </c>
      <c r="BI56" s="184">
        <f t="shared" si="9"/>
        <v>-0.28563418774535437</v>
      </c>
      <c r="BJ56" s="329">
        <f t="shared" si="10"/>
        <v>5.9080624406742731E-5</v>
      </c>
      <c r="BK56" s="300">
        <f t="shared" si="11"/>
        <v>119.81500000000001</v>
      </c>
      <c r="BL56" s="300">
        <f t="shared" si="12"/>
        <v>120.08749999999998</v>
      </c>
      <c r="BM56" s="297">
        <f t="shared" si="13"/>
        <v>2.274339606893605E-3</v>
      </c>
      <c r="BN56" s="301">
        <f t="shared" si="14"/>
        <v>5.2253814300679893E-2</v>
      </c>
      <c r="BO56" s="294">
        <f t="shared" si="15"/>
        <v>1.1667950165396763E-4</v>
      </c>
      <c r="BP56" s="141">
        <f t="shared" si="2"/>
        <v>106.14999999999999</v>
      </c>
      <c r="BQ56" s="141">
        <f t="shared" si="3"/>
        <v>118.46</v>
      </c>
      <c r="BR56" s="6">
        <f t="shared" si="16"/>
        <v>0.11596796985398017</v>
      </c>
    </row>
    <row r="57" spans="1:70" ht="15.75">
      <c r="A57" s="232">
        <v>30.87</v>
      </c>
      <c r="B57" s="336">
        <f t="shared" si="4"/>
        <v>3.086999999999999E-3</v>
      </c>
      <c r="C57" s="247">
        <v>4020201</v>
      </c>
      <c r="D57" s="351">
        <f t="shared" si="5"/>
        <v>7</v>
      </c>
      <c r="E57" s="204" t="s">
        <v>130</v>
      </c>
      <c r="F57" s="231">
        <v>225.07749999999996</v>
      </c>
      <c r="G57" s="141">
        <v>225.07750000000001</v>
      </c>
      <c r="H57" s="141">
        <v>225.07749999999999</v>
      </c>
      <c r="I57" s="141">
        <v>225.07750000000001</v>
      </c>
      <c r="J57">
        <v>224.89</v>
      </c>
      <c r="K57">
        <v>224.89</v>
      </c>
      <c r="L57">
        <v>224.58</v>
      </c>
      <c r="M57">
        <v>224.58</v>
      </c>
      <c r="N57">
        <v>224.41</v>
      </c>
      <c r="O57" s="175">
        <v>224.75</v>
      </c>
      <c r="P57">
        <v>224.75</v>
      </c>
      <c r="Q57" s="204">
        <v>227.77</v>
      </c>
      <c r="R57" s="203">
        <v>230</v>
      </c>
      <c r="S57">
        <v>230</v>
      </c>
      <c r="T57">
        <v>230</v>
      </c>
      <c r="U57">
        <v>230.99</v>
      </c>
      <c r="V57">
        <v>236.83</v>
      </c>
      <c r="W57">
        <v>238.14</v>
      </c>
      <c r="X57" s="175">
        <v>222.96</v>
      </c>
      <c r="Y57">
        <v>238.63</v>
      </c>
      <c r="Z57" s="175">
        <v>247.49</v>
      </c>
      <c r="AA57">
        <v>250.59</v>
      </c>
      <c r="AB57">
        <v>252.57</v>
      </c>
      <c r="AC57" s="204">
        <v>253.13</v>
      </c>
      <c r="AD57" s="203">
        <v>255.9</v>
      </c>
      <c r="AE57">
        <v>256.39</v>
      </c>
      <c r="AF57">
        <v>257.25</v>
      </c>
      <c r="AG57">
        <v>258.08</v>
      </c>
      <c r="AH57">
        <v>259.2</v>
      </c>
      <c r="AI57">
        <v>260.58</v>
      </c>
      <c r="AJ57">
        <v>260.58</v>
      </c>
      <c r="AK57">
        <v>260.58</v>
      </c>
      <c r="AL57">
        <v>260.49</v>
      </c>
      <c r="AM57">
        <v>259.55</v>
      </c>
      <c r="AN57">
        <v>260.56</v>
      </c>
      <c r="AO57" s="204">
        <v>260.83</v>
      </c>
      <c r="AP57">
        <v>264.79000000000002</v>
      </c>
      <c r="AQ57">
        <v>264.79000000000002</v>
      </c>
      <c r="AR57">
        <v>261.94</v>
      </c>
      <c r="AS57">
        <v>263.36</v>
      </c>
      <c r="AT57">
        <v>263.39999999999998</v>
      </c>
      <c r="AU57">
        <v>263.57</v>
      </c>
      <c r="AV57">
        <v>267.38</v>
      </c>
      <c r="AW57">
        <v>271.83999999999997</v>
      </c>
      <c r="AX57">
        <v>271.74</v>
      </c>
      <c r="AY57">
        <v>271.83999999999997</v>
      </c>
      <c r="AZ57">
        <v>270.81</v>
      </c>
      <c r="BA57">
        <v>278.32</v>
      </c>
      <c r="BB57">
        <v>284.60000000000002</v>
      </c>
      <c r="BC57" s="226">
        <f t="shared" si="6"/>
        <v>225.07749999999999</v>
      </c>
      <c r="BD57" s="227">
        <f t="shared" si="0"/>
        <v>238.44416666666669</v>
      </c>
      <c r="BE57" s="193">
        <f t="shared" si="17"/>
        <v>5.9386951901752472E-2</v>
      </c>
      <c r="BF57" s="258">
        <f t="shared" si="1"/>
        <v>2.8124767583526529</v>
      </c>
      <c r="BG57" s="185">
        <f t="shared" si="7"/>
        <v>1.7423275694099634</v>
      </c>
      <c r="BH57" s="295">
        <f t="shared" si="8"/>
        <v>2.2563955159528692E-2</v>
      </c>
      <c r="BI57" s="184">
        <f t="shared" si="9"/>
        <v>1.1832167779081575</v>
      </c>
      <c r="BJ57" s="328">
        <f t="shared" si="10"/>
        <v>-2.4473676137700057E-4</v>
      </c>
      <c r="BK57" s="300">
        <f t="shared" si="11"/>
        <v>257.85833333333335</v>
      </c>
      <c r="BL57" s="300">
        <f t="shared" si="12"/>
        <v>269.46583333333336</v>
      </c>
      <c r="BM57" s="297">
        <f t="shared" si="13"/>
        <v>4.5015027631451376E-2</v>
      </c>
      <c r="BN57" s="301">
        <f t="shared" si="14"/>
        <v>2.3197530722382518</v>
      </c>
      <c r="BO57" s="324">
        <f t="shared" si="15"/>
        <v>5.1798636339069667E-3</v>
      </c>
      <c r="BP57" s="141">
        <f t="shared" si="2"/>
        <v>228.76499999999999</v>
      </c>
      <c r="BQ57" s="141">
        <f t="shared" si="3"/>
        <v>254.19916666666663</v>
      </c>
      <c r="BR57" s="6">
        <f t="shared" si="16"/>
        <v>0.11118032333034611</v>
      </c>
    </row>
    <row r="58" spans="1:70" ht="15.75">
      <c r="A58" s="232">
        <v>5.28</v>
      </c>
      <c r="B58" s="336">
        <f t="shared" si="4"/>
        <v>5.2799999999999982E-4</v>
      </c>
      <c r="C58" s="247">
        <v>4030101</v>
      </c>
      <c r="D58" s="351">
        <f t="shared" si="5"/>
        <v>7</v>
      </c>
      <c r="E58" s="204" t="s">
        <v>131</v>
      </c>
      <c r="F58" s="231">
        <v>83.330000000000013</v>
      </c>
      <c r="G58" s="141">
        <v>83.330000000000013</v>
      </c>
      <c r="H58" s="141">
        <v>83.33</v>
      </c>
      <c r="I58" s="141">
        <v>83.33</v>
      </c>
      <c r="J58">
        <v>83.33</v>
      </c>
      <c r="K58">
        <v>83.33</v>
      </c>
      <c r="L58">
        <v>83.33</v>
      </c>
      <c r="M58">
        <v>83.33</v>
      </c>
      <c r="N58">
        <v>83.33</v>
      </c>
      <c r="O58" s="178">
        <v>83.33</v>
      </c>
      <c r="P58">
        <v>83.33</v>
      </c>
      <c r="Q58" s="204">
        <v>83.33</v>
      </c>
      <c r="R58" s="203">
        <v>83.33</v>
      </c>
      <c r="S58">
        <v>83.33</v>
      </c>
      <c r="T58">
        <v>83.33</v>
      </c>
      <c r="U58">
        <v>83.33</v>
      </c>
      <c r="V58">
        <v>83.33</v>
      </c>
      <c r="W58">
        <v>83.33</v>
      </c>
      <c r="X58" s="178">
        <v>95.05</v>
      </c>
      <c r="Y58">
        <v>83.33</v>
      </c>
      <c r="Z58" s="178">
        <v>83.33</v>
      </c>
      <c r="AA58">
        <v>83.33</v>
      </c>
      <c r="AB58">
        <v>83.33</v>
      </c>
      <c r="AC58" s="204">
        <v>83.33</v>
      </c>
      <c r="AD58" s="203">
        <v>83.33</v>
      </c>
      <c r="AE58">
        <v>83.33</v>
      </c>
      <c r="AF58">
        <v>83.33</v>
      </c>
      <c r="AG58">
        <v>83.33</v>
      </c>
      <c r="AH58">
        <v>83.33</v>
      </c>
      <c r="AI58">
        <v>83.33</v>
      </c>
      <c r="AJ58">
        <v>83.33</v>
      </c>
      <c r="AK58">
        <v>83.33</v>
      </c>
      <c r="AL58">
        <v>83.33</v>
      </c>
      <c r="AM58">
        <v>83.33</v>
      </c>
      <c r="AN58">
        <v>83.33</v>
      </c>
      <c r="AO58" s="204">
        <v>83.33</v>
      </c>
      <c r="AP58">
        <v>83.33</v>
      </c>
      <c r="AQ58">
        <v>83.33</v>
      </c>
      <c r="AR58">
        <v>83.33</v>
      </c>
      <c r="AS58">
        <v>83.33</v>
      </c>
      <c r="AT58">
        <v>83.33</v>
      </c>
      <c r="AU58">
        <v>83.33</v>
      </c>
      <c r="AV58">
        <v>83.33</v>
      </c>
      <c r="AW58">
        <v>83.33</v>
      </c>
      <c r="AX58">
        <v>83.33</v>
      </c>
      <c r="AY58">
        <v>83.33</v>
      </c>
      <c r="AZ58">
        <v>83.33</v>
      </c>
      <c r="BA58">
        <v>83.33</v>
      </c>
      <c r="BB58">
        <v>83.87</v>
      </c>
      <c r="BC58" s="226">
        <f t="shared" si="6"/>
        <v>83.330000000000013</v>
      </c>
      <c r="BD58" s="227">
        <f t="shared" si="0"/>
        <v>84.306666666666686</v>
      </c>
      <c r="BE58" s="193">
        <f t="shared" si="17"/>
        <v>1.1720468818752883E-2</v>
      </c>
      <c r="BF58" s="258">
        <f t="shared" si="1"/>
        <v>3.5148717485860237E-2</v>
      </c>
      <c r="BG58" s="185">
        <f t="shared" si="7"/>
        <v>2.1774608207211176E-2</v>
      </c>
      <c r="BH58" s="295">
        <f t="shared" si="8"/>
        <v>6.4802592103685441E-3</v>
      </c>
      <c r="BI58" s="184">
        <f t="shared" si="9"/>
        <v>1.7401862325737073E-2</v>
      </c>
      <c r="BJ58" s="328">
        <f t="shared" si="10"/>
        <v>-3.599404189533821E-6</v>
      </c>
      <c r="BK58" s="300">
        <f t="shared" si="11"/>
        <v>83.330000000000013</v>
      </c>
      <c r="BL58" s="300">
        <f t="shared" si="12"/>
        <v>83.375000000000014</v>
      </c>
      <c r="BM58" s="297">
        <f t="shared" si="13"/>
        <v>5.4002160086397133E-4</v>
      </c>
      <c r="BN58" s="301">
        <f t="shared" si="14"/>
        <v>1.5382002338915055E-3</v>
      </c>
      <c r="BO58" s="294">
        <f t="shared" si="15"/>
        <v>3.4347049901798675E-6</v>
      </c>
      <c r="BP58" s="141">
        <f t="shared" si="2"/>
        <v>84.306666666666672</v>
      </c>
      <c r="BQ58" s="141">
        <f t="shared" si="3"/>
        <v>83.330000000000013</v>
      </c>
      <c r="BR58" s="6">
        <f t="shared" si="16"/>
        <v>-1.1584690811323628E-2</v>
      </c>
    </row>
    <row r="59" spans="1:70" ht="15.75">
      <c r="A59" s="232">
        <v>43.04</v>
      </c>
      <c r="B59" s="336">
        <f t="shared" si="4"/>
        <v>4.3039999999999979E-3</v>
      </c>
      <c r="C59" s="247">
        <v>4040101</v>
      </c>
      <c r="D59" s="351">
        <f t="shared" si="5"/>
        <v>7</v>
      </c>
      <c r="E59" s="204" t="s">
        <v>133</v>
      </c>
      <c r="F59" s="231">
        <v>103.12000000000002</v>
      </c>
      <c r="G59" s="141">
        <v>103.12</v>
      </c>
      <c r="H59" s="141">
        <v>103.12</v>
      </c>
      <c r="I59" s="141">
        <v>103.12</v>
      </c>
      <c r="J59">
        <v>103.12</v>
      </c>
      <c r="K59">
        <v>103.12</v>
      </c>
      <c r="L59">
        <v>103.12</v>
      </c>
      <c r="M59">
        <v>103.12</v>
      </c>
      <c r="N59">
        <v>103.12</v>
      </c>
      <c r="O59" s="175">
        <v>103.12</v>
      </c>
      <c r="P59">
        <v>103.12</v>
      </c>
      <c r="Q59" s="204">
        <v>103.12</v>
      </c>
      <c r="R59" s="203">
        <v>103.12</v>
      </c>
      <c r="S59">
        <v>103.12</v>
      </c>
      <c r="T59">
        <v>103.12</v>
      </c>
      <c r="U59">
        <v>103.84</v>
      </c>
      <c r="V59">
        <v>104.57</v>
      </c>
      <c r="W59">
        <v>104.57</v>
      </c>
      <c r="X59" s="175">
        <v>100</v>
      </c>
      <c r="Y59">
        <v>104.57</v>
      </c>
      <c r="Z59" s="175">
        <v>104.57</v>
      </c>
      <c r="AA59">
        <v>104.57</v>
      </c>
      <c r="AB59">
        <v>104.57</v>
      </c>
      <c r="AC59" s="204">
        <v>104.57</v>
      </c>
      <c r="AD59" s="203">
        <v>104.57</v>
      </c>
      <c r="AE59">
        <v>104.57</v>
      </c>
      <c r="AF59">
        <v>104.57</v>
      </c>
      <c r="AG59">
        <v>104.57</v>
      </c>
      <c r="AH59">
        <v>104.57</v>
      </c>
      <c r="AI59">
        <v>104.57</v>
      </c>
      <c r="AJ59">
        <v>104.57</v>
      </c>
      <c r="AK59">
        <v>104.57</v>
      </c>
      <c r="AL59">
        <v>104.57</v>
      </c>
      <c r="AM59">
        <v>104.57</v>
      </c>
      <c r="AN59">
        <v>105.29</v>
      </c>
      <c r="AO59" s="204">
        <v>105.29</v>
      </c>
      <c r="AP59">
        <v>105.29</v>
      </c>
      <c r="AQ59">
        <v>105.29</v>
      </c>
      <c r="AR59">
        <v>104.97</v>
      </c>
      <c r="AS59">
        <v>99.3</v>
      </c>
      <c r="AT59">
        <v>105.29</v>
      </c>
      <c r="AU59">
        <v>105.29</v>
      </c>
      <c r="AV59">
        <v>105.29</v>
      </c>
      <c r="AW59">
        <v>105.29</v>
      </c>
      <c r="AX59">
        <v>105.29</v>
      </c>
      <c r="AY59">
        <v>105.29</v>
      </c>
      <c r="AZ59">
        <v>105.29</v>
      </c>
      <c r="BA59">
        <v>105.29</v>
      </c>
      <c r="BB59">
        <v>105.29</v>
      </c>
      <c r="BC59" s="226">
        <f t="shared" si="6"/>
        <v>103.12</v>
      </c>
      <c r="BD59" s="227">
        <f t="shared" si="0"/>
        <v>103.7658333333333</v>
      </c>
      <c r="BE59" s="193">
        <f t="shared" si="17"/>
        <v>6.262929919834237E-3</v>
      </c>
      <c r="BF59" s="258">
        <f t="shared" si="1"/>
        <v>0.18946191120757791</v>
      </c>
      <c r="BG59" s="185">
        <f t="shared" si="7"/>
        <v>0.11737153392279666</v>
      </c>
      <c r="BH59" s="295">
        <f t="shared" si="8"/>
        <v>0</v>
      </c>
      <c r="BI59" s="184">
        <f t="shared" si="9"/>
        <v>0</v>
      </c>
      <c r="BJ59" s="328">
        <f t="shared" si="10"/>
        <v>0</v>
      </c>
      <c r="BK59" s="300">
        <f t="shared" si="11"/>
        <v>104.56999999999995</v>
      </c>
      <c r="BL59" s="300">
        <f t="shared" si="12"/>
        <v>104.76416666666665</v>
      </c>
      <c r="BM59" s="297">
        <f t="shared" si="13"/>
        <v>1.8568104300153987E-3</v>
      </c>
      <c r="BN59" s="301">
        <f t="shared" si="14"/>
        <v>5.4102006767470484E-2</v>
      </c>
      <c r="BO59" s="294">
        <f t="shared" si="15"/>
        <v>1.2080639992678783E-4</v>
      </c>
      <c r="BP59" s="141">
        <f t="shared" si="2"/>
        <v>103.16166666666668</v>
      </c>
      <c r="BQ59" s="141">
        <f t="shared" si="3"/>
        <v>104.56999999999995</v>
      </c>
      <c r="BR59" s="6">
        <f t="shared" si="16"/>
        <v>1.3651711714622206E-2</v>
      </c>
    </row>
    <row r="60" spans="1:70" ht="15.75">
      <c r="A60" s="232">
        <v>26.8</v>
      </c>
      <c r="B60" s="336">
        <f t="shared" si="4"/>
        <v>2.6799999999999992E-3</v>
      </c>
      <c r="C60" s="247">
        <v>4040201</v>
      </c>
      <c r="D60" s="351">
        <f t="shared" si="5"/>
        <v>7</v>
      </c>
      <c r="E60" s="204" t="s">
        <v>135</v>
      </c>
      <c r="F60" s="231">
        <v>113.45000000000003</v>
      </c>
      <c r="G60" s="141">
        <v>113.45000000000002</v>
      </c>
      <c r="H60" s="141">
        <v>113.45000000000002</v>
      </c>
      <c r="I60" s="141">
        <v>113.45000000000002</v>
      </c>
      <c r="J60">
        <v>113.45</v>
      </c>
      <c r="K60">
        <v>113.45</v>
      </c>
      <c r="L60">
        <v>113.45</v>
      </c>
      <c r="M60">
        <v>113.45</v>
      </c>
      <c r="N60">
        <v>113.45</v>
      </c>
      <c r="O60" s="178">
        <v>113.45</v>
      </c>
      <c r="P60">
        <v>113.45</v>
      </c>
      <c r="Q60" s="204">
        <v>113.45</v>
      </c>
      <c r="R60" s="203">
        <v>113.45</v>
      </c>
      <c r="S60">
        <v>113.45</v>
      </c>
      <c r="T60">
        <v>113.45</v>
      </c>
      <c r="U60">
        <v>112.97</v>
      </c>
      <c r="V60">
        <v>111.72</v>
      </c>
      <c r="W60">
        <v>110.47</v>
      </c>
      <c r="X60" s="178">
        <v>111.38</v>
      </c>
      <c r="Y60">
        <v>110.47</v>
      </c>
      <c r="Z60" s="178">
        <v>108.05</v>
      </c>
      <c r="AA60">
        <v>107.08</v>
      </c>
      <c r="AB60">
        <v>106.12</v>
      </c>
      <c r="AC60" s="204">
        <v>106.12</v>
      </c>
      <c r="AD60" s="203">
        <v>106.12</v>
      </c>
      <c r="AE60">
        <v>106.12</v>
      </c>
      <c r="AF60">
        <v>106.12</v>
      </c>
      <c r="AG60">
        <v>106.12</v>
      </c>
      <c r="AH60">
        <v>107.1</v>
      </c>
      <c r="AI60">
        <v>107.1</v>
      </c>
      <c r="AJ60">
        <v>107.1</v>
      </c>
      <c r="AK60">
        <v>107.1</v>
      </c>
      <c r="AL60">
        <v>107.1</v>
      </c>
      <c r="AM60">
        <v>107.1</v>
      </c>
      <c r="AN60">
        <v>106.12</v>
      </c>
      <c r="AO60" s="204">
        <v>106.12</v>
      </c>
      <c r="AP60">
        <v>106.12</v>
      </c>
      <c r="AQ60">
        <v>106.12</v>
      </c>
      <c r="AR60">
        <v>102.44</v>
      </c>
      <c r="AS60">
        <v>106.12</v>
      </c>
      <c r="AT60">
        <v>106.12</v>
      </c>
      <c r="AU60">
        <v>106.12</v>
      </c>
      <c r="AV60">
        <v>106.84</v>
      </c>
      <c r="AW60">
        <v>107.57</v>
      </c>
      <c r="AX60">
        <v>107.57</v>
      </c>
      <c r="AY60">
        <v>110.49</v>
      </c>
      <c r="AZ60">
        <v>110.49</v>
      </c>
      <c r="BA60">
        <v>113.41</v>
      </c>
      <c r="BB60">
        <v>112.42</v>
      </c>
      <c r="BC60" s="226">
        <f t="shared" si="6"/>
        <v>113.45000000000003</v>
      </c>
      <c r="BD60" s="227">
        <f t="shared" si="0"/>
        <v>110.39416666666666</v>
      </c>
      <c r="BE60" s="193">
        <f t="shared" si="17"/>
        <v>-2.6935507565741479E-2</v>
      </c>
      <c r="BF60" s="258">
        <f t="shared" si="1"/>
        <v>-0.55820491069290723</v>
      </c>
      <c r="BG60" s="185">
        <f t="shared" si="7"/>
        <v>-0.34580758841539511</v>
      </c>
      <c r="BH60" s="295">
        <f t="shared" si="8"/>
        <v>-8.7293889427739746E-3</v>
      </c>
      <c r="BI60" s="184">
        <f t="shared" si="9"/>
        <v>-0.16193399664227281</v>
      </c>
      <c r="BJ60" s="328">
        <f t="shared" si="10"/>
        <v>3.3494455652605824E-5</v>
      </c>
      <c r="BK60" s="300">
        <f t="shared" si="11"/>
        <v>106.61</v>
      </c>
      <c r="BL60" s="300">
        <f t="shared" si="12"/>
        <v>107.97583333333336</v>
      </c>
      <c r="BM60" s="297">
        <f t="shared" si="13"/>
        <v>1.2811493605978441E-2</v>
      </c>
      <c r="BN60" s="301">
        <f t="shared" si="14"/>
        <v>0.23697303911942239</v>
      </c>
      <c r="BO60" s="294">
        <f t="shared" si="15"/>
        <v>5.2914598637291473E-4</v>
      </c>
      <c r="BP60" s="141">
        <f t="shared" si="2"/>
        <v>112.84500000000003</v>
      </c>
      <c r="BQ60" s="141">
        <f t="shared" si="3"/>
        <v>106.96833333333331</v>
      </c>
      <c r="BR60" s="6">
        <f t="shared" si="16"/>
        <v>-5.2077333215177601E-2</v>
      </c>
    </row>
    <row r="61" spans="1:70" ht="15.75">
      <c r="A61" s="232">
        <v>17.84</v>
      </c>
      <c r="B61" s="336">
        <f t="shared" si="4"/>
        <v>1.7839999999999993E-3</v>
      </c>
      <c r="C61" s="247">
        <v>4040301</v>
      </c>
      <c r="D61" s="351">
        <f t="shared" si="5"/>
        <v>7</v>
      </c>
      <c r="E61" s="204" t="s">
        <v>136</v>
      </c>
      <c r="F61" s="231">
        <v>113.05999999999996</v>
      </c>
      <c r="G61" s="141">
        <v>113.05999999999997</v>
      </c>
      <c r="H61" s="141">
        <v>113.05999999999997</v>
      </c>
      <c r="I61" s="141">
        <v>113.05999999999997</v>
      </c>
      <c r="J61">
        <v>113.06</v>
      </c>
      <c r="K61">
        <v>113.06</v>
      </c>
      <c r="L61">
        <v>113.06</v>
      </c>
      <c r="M61">
        <v>113.06</v>
      </c>
      <c r="N61">
        <v>113.06</v>
      </c>
      <c r="O61" s="175">
        <v>113.06</v>
      </c>
      <c r="P61">
        <v>113.06</v>
      </c>
      <c r="Q61" s="204">
        <v>113.06</v>
      </c>
      <c r="R61" s="203">
        <v>113.06</v>
      </c>
      <c r="S61">
        <v>113.06</v>
      </c>
      <c r="T61">
        <v>113.06</v>
      </c>
      <c r="U61">
        <v>113.06</v>
      </c>
      <c r="V61">
        <v>117.6</v>
      </c>
      <c r="W61">
        <v>117.83</v>
      </c>
      <c r="X61" s="175">
        <v>120.14</v>
      </c>
      <c r="Y61">
        <v>126.01</v>
      </c>
      <c r="Z61" s="175">
        <v>126.01</v>
      </c>
      <c r="AA61">
        <v>126.01</v>
      </c>
      <c r="AB61">
        <v>126.01</v>
      </c>
      <c r="AC61" s="204">
        <v>126.01</v>
      </c>
      <c r="AD61" s="203">
        <v>131.41</v>
      </c>
      <c r="AE61">
        <v>131.41</v>
      </c>
      <c r="AF61">
        <v>131.41</v>
      </c>
      <c r="AG61">
        <v>131.41</v>
      </c>
      <c r="AH61">
        <v>131.41</v>
      </c>
      <c r="AI61">
        <v>131.41</v>
      </c>
      <c r="AJ61">
        <v>131.41</v>
      </c>
      <c r="AK61">
        <v>131.41</v>
      </c>
      <c r="AL61">
        <v>131.41</v>
      </c>
      <c r="AM61">
        <v>131.41</v>
      </c>
      <c r="AN61">
        <v>131.41</v>
      </c>
      <c r="AO61" s="204">
        <v>131.41</v>
      </c>
      <c r="AP61">
        <v>130.96</v>
      </c>
      <c r="AQ61">
        <v>104.3</v>
      </c>
      <c r="AR61">
        <v>107.93</v>
      </c>
      <c r="AS61">
        <v>117.38</v>
      </c>
      <c r="AT61">
        <v>120.08</v>
      </c>
      <c r="AU61">
        <v>120.08</v>
      </c>
      <c r="AV61">
        <v>120.08</v>
      </c>
      <c r="AW61">
        <v>120.08</v>
      </c>
      <c r="AX61">
        <v>120.08</v>
      </c>
      <c r="AY61">
        <v>125.56</v>
      </c>
      <c r="AZ61">
        <v>128.26</v>
      </c>
      <c r="BA61">
        <v>128.26</v>
      </c>
      <c r="BB61">
        <v>126.59</v>
      </c>
      <c r="BC61" s="226">
        <f t="shared" si="6"/>
        <v>113.05999999999996</v>
      </c>
      <c r="BD61" s="227">
        <f t="shared" si="0"/>
        <v>119.82166666666667</v>
      </c>
      <c r="BE61" s="193">
        <f t="shared" si="17"/>
        <v>5.9806002712424533E-2</v>
      </c>
      <c r="BF61" s="258">
        <f t="shared" si="1"/>
        <v>0.82220062429801666</v>
      </c>
      <c r="BG61" s="185">
        <f t="shared" si="7"/>
        <v>0.5093527656881327</v>
      </c>
      <c r="BH61" s="295">
        <f t="shared" si="8"/>
        <v>-1.3020427257133815E-2</v>
      </c>
      <c r="BI61" s="184">
        <f t="shared" si="9"/>
        <v>-0.18183578980717227</v>
      </c>
      <c r="BJ61" s="328">
        <f t="shared" si="10"/>
        <v>3.761094596588846E-5</v>
      </c>
      <c r="BK61" s="300">
        <f t="shared" si="11"/>
        <v>130.51000000000002</v>
      </c>
      <c r="BL61" s="300">
        <f t="shared" si="12"/>
        <v>119.89</v>
      </c>
      <c r="BM61" s="297">
        <f t="shared" si="13"/>
        <v>-8.1373074860164096E-2</v>
      </c>
      <c r="BN61" s="301">
        <f t="shared" si="14"/>
        <v>-1.2265515440793822</v>
      </c>
      <c r="BO61" s="294">
        <f t="shared" si="15"/>
        <v>-2.7388129427754469E-3</v>
      </c>
      <c r="BP61" s="141">
        <f t="shared" si="2"/>
        <v>114.4258333333333</v>
      </c>
      <c r="BQ61" s="141">
        <f t="shared" si="3"/>
        <v>129.16000000000003</v>
      </c>
      <c r="BR61" s="6">
        <f t="shared" si="16"/>
        <v>0.12876608574695458</v>
      </c>
    </row>
    <row r="62" spans="1:70" ht="15.75">
      <c r="A62" s="232">
        <v>7.16</v>
      </c>
      <c r="B62" s="336">
        <f t="shared" si="4"/>
        <v>7.1599999999999973E-4</v>
      </c>
      <c r="C62" s="247">
        <v>4040401</v>
      </c>
      <c r="D62" s="351">
        <f t="shared" si="5"/>
        <v>7</v>
      </c>
      <c r="E62" s="204" t="s">
        <v>137</v>
      </c>
      <c r="F62" s="231">
        <v>282.87124999999997</v>
      </c>
      <c r="G62" s="141">
        <v>282.87124999999997</v>
      </c>
      <c r="H62" s="141">
        <v>282.87125000000003</v>
      </c>
      <c r="I62" s="141">
        <v>282.87125000000003</v>
      </c>
      <c r="J62">
        <v>269.81</v>
      </c>
      <c r="K62">
        <v>263.64</v>
      </c>
      <c r="L62">
        <v>263.3</v>
      </c>
      <c r="M62">
        <v>278.24</v>
      </c>
      <c r="N62">
        <v>315.95</v>
      </c>
      <c r="O62" s="178">
        <v>277.94</v>
      </c>
      <c r="P62">
        <v>317.12</v>
      </c>
      <c r="Q62" s="204">
        <v>276.97000000000003</v>
      </c>
      <c r="R62" s="203">
        <v>318.36</v>
      </c>
      <c r="S62">
        <v>315.02999999999997</v>
      </c>
      <c r="T62">
        <v>295.97000000000003</v>
      </c>
      <c r="U62">
        <v>295.18</v>
      </c>
      <c r="V62">
        <v>272.89</v>
      </c>
      <c r="W62">
        <v>310.05</v>
      </c>
      <c r="X62" s="178">
        <v>178.18</v>
      </c>
      <c r="Y62">
        <v>272.02999999999997</v>
      </c>
      <c r="Z62" s="178">
        <v>281.29000000000002</v>
      </c>
      <c r="AA62">
        <v>291.85000000000002</v>
      </c>
      <c r="AB62">
        <v>299.72000000000003</v>
      </c>
      <c r="AC62" s="204">
        <v>301.61</v>
      </c>
      <c r="AD62" s="203">
        <v>281.45999999999998</v>
      </c>
      <c r="AE62">
        <v>213.38</v>
      </c>
      <c r="AF62">
        <v>264.33</v>
      </c>
      <c r="AG62">
        <v>295.20999999999998</v>
      </c>
      <c r="AH62">
        <v>291.47000000000003</v>
      </c>
      <c r="AI62">
        <v>297.82</v>
      </c>
      <c r="AJ62">
        <v>324.55</v>
      </c>
      <c r="AK62">
        <v>326.37</v>
      </c>
      <c r="AL62">
        <v>352.25</v>
      </c>
      <c r="AM62">
        <v>356.7</v>
      </c>
      <c r="AN62">
        <v>354.44</v>
      </c>
      <c r="AO62" s="204">
        <v>366.45</v>
      </c>
      <c r="AP62">
        <v>370.39</v>
      </c>
      <c r="AQ62">
        <v>371.28</v>
      </c>
      <c r="AR62">
        <v>347.41</v>
      </c>
      <c r="AS62">
        <v>327.75</v>
      </c>
      <c r="AT62">
        <v>327.54000000000002</v>
      </c>
      <c r="AU62">
        <v>334.08</v>
      </c>
      <c r="AV62">
        <v>329.85</v>
      </c>
      <c r="AW62">
        <v>312.51</v>
      </c>
      <c r="AX62">
        <v>327.89</v>
      </c>
      <c r="AY62">
        <v>326.47000000000003</v>
      </c>
      <c r="AZ62">
        <v>330.97</v>
      </c>
      <c r="BA62">
        <v>331.01</v>
      </c>
      <c r="BB62">
        <v>308.94</v>
      </c>
      <c r="BC62" s="226">
        <f t="shared" si="6"/>
        <v>282.87124999999997</v>
      </c>
      <c r="BD62" s="227">
        <f t="shared" si="0"/>
        <v>286.01333333333326</v>
      </c>
      <c r="BE62" s="193">
        <f t="shared" si="17"/>
        <v>1.1107821432306375E-2</v>
      </c>
      <c r="BF62" s="258">
        <f t="shared" si="1"/>
        <v>0.15334157378734581</v>
      </c>
      <c r="BG62" s="185">
        <f t="shared" si="7"/>
        <v>9.4995007782000151E-2</v>
      </c>
      <c r="BH62" s="295">
        <f t="shared" si="8"/>
        <v>-6.6674722818041765E-2</v>
      </c>
      <c r="BI62" s="184">
        <f t="shared" si="9"/>
        <v>-0.96445818144911988</v>
      </c>
      <c r="BJ62" s="329">
        <f t="shared" si="10"/>
        <v>1.9948869574745902E-4</v>
      </c>
      <c r="BK62" s="300">
        <f t="shared" si="11"/>
        <v>300.40583333333331</v>
      </c>
      <c r="BL62" s="300">
        <f t="shared" si="12"/>
        <v>331.30833333333334</v>
      </c>
      <c r="BM62" s="297">
        <f t="shared" si="13"/>
        <v>0.10286917420045683</v>
      </c>
      <c r="BN62" s="301">
        <f t="shared" si="14"/>
        <v>1.432428898700616</v>
      </c>
      <c r="BO62" s="324">
        <f t="shared" si="15"/>
        <v>3.1985242090347248E-3</v>
      </c>
      <c r="BP62" s="141">
        <f t="shared" si="2"/>
        <v>287.65666666666664</v>
      </c>
      <c r="BQ62" s="141">
        <f t="shared" si="3"/>
        <v>284.56000000000006</v>
      </c>
      <c r="BR62" s="6">
        <f t="shared" si="16"/>
        <v>-1.0765148267031011E-2</v>
      </c>
    </row>
    <row r="63" spans="1:70" ht="15.75">
      <c r="A63" s="232">
        <v>62.79</v>
      </c>
      <c r="B63" s="336">
        <f t="shared" si="4"/>
        <v>6.2789999999999973E-3</v>
      </c>
      <c r="C63" s="248">
        <v>5010101</v>
      </c>
      <c r="D63" s="351">
        <f t="shared" si="5"/>
        <v>7</v>
      </c>
      <c r="E63" s="273" t="s">
        <v>275</v>
      </c>
      <c r="F63" s="231">
        <v>178.14</v>
      </c>
      <c r="G63" s="141">
        <v>178.14000000000001</v>
      </c>
      <c r="H63" s="141">
        <v>178.14</v>
      </c>
      <c r="I63" s="141">
        <v>178.14</v>
      </c>
      <c r="J63">
        <v>178.23</v>
      </c>
      <c r="K63">
        <v>178.23</v>
      </c>
      <c r="L63">
        <v>178.18</v>
      </c>
      <c r="M63">
        <v>178.18</v>
      </c>
      <c r="N63">
        <v>178.18</v>
      </c>
      <c r="O63" s="175">
        <v>178.04</v>
      </c>
      <c r="P63">
        <v>178.04</v>
      </c>
      <c r="Q63" s="204">
        <v>178.04</v>
      </c>
      <c r="R63" s="203">
        <v>177.63</v>
      </c>
      <c r="S63">
        <v>177.63</v>
      </c>
      <c r="T63">
        <v>177.63</v>
      </c>
      <c r="U63">
        <v>178.42</v>
      </c>
      <c r="V63">
        <v>183.29</v>
      </c>
      <c r="W63">
        <v>182.18</v>
      </c>
      <c r="X63" s="175">
        <v>241.38</v>
      </c>
      <c r="Y63">
        <v>217.18</v>
      </c>
      <c r="Z63" s="175">
        <v>214.74</v>
      </c>
      <c r="AA63">
        <v>199.28</v>
      </c>
      <c r="AB63">
        <v>198.82</v>
      </c>
      <c r="AC63" s="204">
        <v>197.1</v>
      </c>
      <c r="AD63" s="203">
        <v>197.69</v>
      </c>
      <c r="AE63">
        <v>194.91</v>
      </c>
      <c r="AF63">
        <v>196.96</v>
      </c>
      <c r="AG63">
        <v>198.1</v>
      </c>
      <c r="AH63">
        <v>198.14</v>
      </c>
      <c r="AI63">
        <v>198.74</v>
      </c>
      <c r="AJ63">
        <v>198.74</v>
      </c>
      <c r="AK63">
        <v>221.22</v>
      </c>
      <c r="AL63">
        <v>220.47</v>
      </c>
      <c r="AM63">
        <v>220.48</v>
      </c>
      <c r="AN63">
        <v>220.47</v>
      </c>
      <c r="AO63" s="204">
        <v>221.01</v>
      </c>
      <c r="AP63">
        <v>220.3</v>
      </c>
      <c r="AQ63">
        <v>220.07</v>
      </c>
      <c r="AR63">
        <v>221.03</v>
      </c>
      <c r="AS63">
        <v>198.16</v>
      </c>
      <c r="AT63">
        <v>198.06</v>
      </c>
      <c r="AU63">
        <v>198</v>
      </c>
      <c r="AV63">
        <v>198.63</v>
      </c>
      <c r="AW63">
        <v>218.45</v>
      </c>
      <c r="AX63">
        <v>218.55</v>
      </c>
      <c r="AY63">
        <v>199.55</v>
      </c>
      <c r="AZ63">
        <v>200.09</v>
      </c>
      <c r="BA63">
        <v>202.77</v>
      </c>
      <c r="BB63">
        <v>206.96</v>
      </c>
      <c r="BC63" s="226">
        <f t="shared" si="6"/>
        <v>178.14000000000001</v>
      </c>
      <c r="BD63" s="227">
        <f t="shared" si="0"/>
        <v>195.43999999999997</v>
      </c>
      <c r="BE63" s="193">
        <f t="shared" si="17"/>
        <v>9.7114628943527403E-2</v>
      </c>
      <c r="BF63" s="258">
        <f t="shared" si="1"/>
        <v>7.4039892757548413</v>
      </c>
      <c r="BG63" s="185">
        <f t="shared" si="7"/>
        <v>4.5867666640983611</v>
      </c>
      <c r="BH63" s="295">
        <f t="shared" si="8"/>
        <v>2.0663806282980701E-2</v>
      </c>
      <c r="BI63" s="184">
        <f t="shared" si="9"/>
        <v>1.6057301134484929</v>
      </c>
      <c r="BJ63" s="330">
        <f t="shared" si="10"/>
        <v>-3.3212949220148022E-4</v>
      </c>
      <c r="BK63" s="300">
        <f t="shared" si="11"/>
        <v>203.44749999999999</v>
      </c>
      <c r="BL63" s="300">
        <f t="shared" si="12"/>
        <v>206.6933333333333</v>
      </c>
      <c r="BM63" s="167">
        <f t="shared" si="13"/>
        <v>1.595415688732138E-2</v>
      </c>
      <c r="BN63" s="301">
        <f t="shared" si="14"/>
        <v>1.3194202213528985</v>
      </c>
      <c r="BO63" s="308">
        <f t="shared" si="15"/>
        <v>2.9461828951617948E-3</v>
      </c>
      <c r="BP63" s="141">
        <f t="shared" si="2"/>
        <v>184.05333333333331</v>
      </c>
      <c r="BQ63" s="141">
        <f t="shared" si="3"/>
        <v>200.86666666666665</v>
      </c>
      <c r="BR63" s="6">
        <f t="shared" si="16"/>
        <v>9.1350333236742909E-2</v>
      </c>
    </row>
    <row r="64" spans="1:70" ht="15.75">
      <c r="A64" s="232">
        <v>41.79</v>
      </c>
      <c r="B64" s="336">
        <f t="shared" si="4"/>
        <v>4.1789999999999987E-3</v>
      </c>
      <c r="C64" s="248">
        <v>5010201</v>
      </c>
      <c r="D64" s="351">
        <f t="shared" si="5"/>
        <v>7</v>
      </c>
      <c r="E64" s="204" t="s">
        <v>140</v>
      </c>
      <c r="F64" s="231">
        <v>118.01750000000001</v>
      </c>
      <c r="G64" s="141">
        <v>118.0175</v>
      </c>
      <c r="H64" s="141">
        <v>118.0175</v>
      </c>
      <c r="I64" s="141">
        <v>118.01749999999998</v>
      </c>
      <c r="J64">
        <v>117.74</v>
      </c>
      <c r="K64">
        <v>117.74</v>
      </c>
      <c r="L64">
        <v>117.85</v>
      </c>
      <c r="M64">
        <v>117.85</v>
      </c>
      <c r="N64">
        <v>117.93</v>
      </c>
      <c r="O64" s="178">
        <v>118.01</v>
      </c>
      <c r="P64">
        <v>118.01</v>
      </c>
      <c r="Q64" s="204">
        <v>119.01</v>
      </c>
      <c r="R64" s="203">
        <v>119.87</v>
      </c>
      <c r="S64">
        <v>119.87</v>
      </c>
      <c r="T64">
        <v>119.87</v>
      </c>
      <c r="U64">
        <v>119.17</v>
      </c>
      <c r="V64">
        <v>132.30000000000001</v>
      </c>
      <c r="W64">
        <v>144.53</v>
      </c>
      <c r="X64" s="178">
        <v>204.03</v>
      </c>
      <c r="Y64">
        <v>146.16</v>
      </c>
      <c r="Z64" s="178">
        <v>146.29</v>
      </c>
      <c r="AA64">
        <v>146.36000000000001</v>
      </c>
      <c r="AB64">
        <v>145.72</v>
      </c>
      <c r="AC64" s="204">
        <v>138.31</v>
      </c>
      <c r="AD64" s="203">
        <v>141.08000000000001</v>
      </c>
      <c r="AE64">
        <v>140.84</v>
      </c>
      <c r="AF64">
        <v>140.75</v>
      </c>
      <c r="AG64">
        <v>127.57</v>
      </c>
      <c r="AH64">
        <v>140.43</v>
      </c>
      <c r="AI64">
        <v>140.97</v>
      </c>
      <c r="AJ64">
        <v>140.35</v>
      </c>
      <c r="AK64">
        <v>140.19999999999999</v>
      </c>
      <c r="AL64">
        <v>139.12</v>
      </c>
      <c r="AM64">
        <v>139.12</v>
      </c>
      <c r="AN64">
        <v>138.97</v>
      </c>
      <c r="AO64" s="204">
        <v>139.16</v>
      </c>
      <c r="AP64">
        <v>137.97</v>
      </c>
      <c r="AQ64">
        <v>137.49</v>
      </c>
      <c r="AR64">
        <v>135.13</v>
      </c>
      <c r="AS64">
        <v>136.37</v>
      </c>
      <c r="AT64">
        <v>136.26</v>
      </c>
      <c r="AU64">
        <v>136.4</v>
      </c>
      <c r="AV64">
        <v>136.55000000000001</v>
      </c>
      <c r="AW64">
        <v>137.13</v>
      </c>
      <c r="AX64">
        <v>137.01</v>
      </c>
      <c r="AY64">
        <v>136.80000000000001</v>
      </c>
      <c r="AZ64">
        <v>135.38999999999999</v>
      </c>
      <c r="BA64">
        <v>133.61000000000001</v>
      </c>
      <c r="BB64">
        <v>134.1</v>
      </c>
      <c r="BC64" s="226">
        <f t="shared" si="6"/>
        <v>118.0175</v>
      </c>
      <c r="BD64" s="227">
        <f t="shared" si="0"/>
        <v>140.20666666666665</v>
      </c>
      <c r="BE64" s="193">
        <f t="shared" si="17"/>
        <v>0.1880159015965146</v>
      </c>
      <c r="BF64" s="258">
        <f t="shared" si="1"/>
        <v>6.3203708035551047</v>
      </c>
      <c r="BG64" s="185">
        <f t="shared" si="7"/>
        <v>3.9154657073070336</v>
      </c>
      <c r="BH64" s="295">
        <f t="shared" si="8"/>
        <v>3.6673901654067365E-3</v>
      </c>
      <c r="BI64" s="184">
        <f t="shared" si="9"/>
        <v>0.12497884225250155</v>
      </c>
      <c r="BJ64" s="330">
        <f t="shared" si="10"/>
        <v>-2.5850645177293509E-5</v>
      </c>
      <c r="BK64" s="300">
        <f t="shared" si="11"/>
        <v>139.53833333333333</v>
      </c>
      <c r="BL64" s="300">
        <f t="shared" si="12"/>
        <v>136.02000000000001</v>
      </c>
      <c r="BM64" s="297">
        <f t="shared" si="13"/>
        <v>-2.5214098873666657E-2</v>
      </c>
      <c r="BN64" s="301">
        <f t="shared" si="14"/>
        <v>-0.95186594831366744</v>
      </c>
      <c r="BO64" s="294">
        <f t="shared" si="15"/>
        <v>-2.1254571743133965E-3</v>
      </c>
      <c r="BP64" s="141">
        <f t="shared" si="2"/>
        <v>129.20416666666668</v>
      </c>
      <c r="BQ64" s="141">
        <f t="shared" si="3"/>
        <v>141.23583333333332</v>
      </c>
      <c r="BR64" s="6">
        <f t="shared" si="16"/>
        <v>9.3121351865587121E-2</v>
      </c>
    </row>
    <row r="65" spans="1:70" ht="15.75">
      <c r="A65" s="232">
        <v>12.92</v>
      </c>
      <c r="B65" s="336">
        <f t="shared" si="4"/>
        <v>1.2919999999999995E-3</v>
      </c>
      <c r="C65" s="248">
        <v>5010301</v>
      </c>
      <c r="D65" s="351">
        <f t="shared" si="5"/>
        <v>7</v>
      </c>
      <c r="E65" s="204" t="s">
        <v>141</v>
      </c>
      <c r="F65" s="231">
        <v>142.57999999999998</v>
      </c>
      <c r="G65" s="141">
        <v>142.57999999999998</v>
      </c>
      <c r="H65" s="141">
        <v>142.58000000000001</v>
      </c>
      <c r="I65" s="141">
        <v>142.58000000000001</v>
      </c>
      <c r="J65">
        <v>142.58000000000001</v>
      </c>
      <c r="K65">
        <v>142.58000000000001</v>
      </c>
      <c r="L65">
        <v>142.58000000000001</v>
      </c>
      <c r="M65">
        <v>142.58000000000001</v>
      </c>
      <c r="N65">
        <v>142.58000000000001</v>
      </c>
      <c r="O65" s="175">
        <v>142.58000000000001</v>
      </c>
      <c r="P65">
        <v>142.58000000000001</v>
      </c>
      <c r="Q65" s="204">
        <v>142.58000000000001</v>
      </c>
      <c r="R65" s="203">
        <v>141.08000000000001</v>
      </c>
      <c r="S65">
        <v>141.08000000000001</v>
      </c>
      <c r="T65">
        <v>141.08000000000001</v>
      </c>
      <c r="U65">
        <v>141.08000000000001</v>
      </c>
      <c r="V65">
        <v>146.5</v>
      </c>
      <c r="W65">
        <v>161.08000000000001</v>
      </c>
      <c r="X65" s="175">
        <v>157.54</v>
      </c>
      <c r="Y65">
        <v>161.08000000000001</v>
      </c>
      <c r="Z65" s="175">
        <v>161.08000000000001</v>
      </c>
      <c r="AA65">
        <v>161.35</v>
      </c>
      <c r="AB65">
        <v>161.85</v>
      </c>
      <c r="AC65" s="204">
        <v>163.32</v>
      </c>
      <c r="AD65" s="203">
        <v>163.32</v>
      </c>
      <c r="AE65">
        <v>163.32</v>
      </c>
      <c r="AF65">
        <v>163.32</v>
      </c>
      <c r="AG65">
        <v>163.32</v>
      </c>
      <c r="AH65">
        <v>163.32</v>
      </c>
      <c r="AI65">
        <v>163.32</v>
      </c>
      <c r="AJ65">
        <v>163.32</v>
      </c>
      <c r="AK65">
        <v>163.32</v>
      </c>
      <c r="AL65">
        <v>163.32</v>
      </c>
      <c r="AM65">
        <v>165.03</v>
      </c>
      <c r="AN65">
        <v>188.62</v>
      </c>
      <c r="AO65" s="204">
        <v>189.68</v>
      </c>
      <c r="AP65">
        <v>185.22</v>
      </c>
      <c r="AQ65">
        <v>185.16</v>
      </c>
      <c r="AR65">
        <v>200.29</v>
      </c>
      <c r="AS65">
        <v>181.73</v>
      </c>
      <c r="AT65">
        <v>180.02</v>
      </c>
      <c r="AU65">
        <v>180.02</v>
      </c>
      <c r="AV65">
        <v>179.65</v>
      </c>
      <c r="AW65">
        <v>179.39</v>
      </c>
      <c r="AX65">
        <v>179.15</v>
      </c>
      <c r="AY65">
        <v>179.15</v>
      </c>
      <c r="AZ65">
        <v>179.09</v>
      </c>
      <c r="BA65">
        <v>179.09</v>
      </c>
      <c r="BB65">
        <v>186.4</v>
      </c>
      <c r="BC65" s="226">
        <f t="shared" si="6"/>
        <v>142.57999999999998</v>
      </c>
      <c r="BD65" s="227">
        <f t="shared" si="0"/>
        <v>153.17666666666665</v>
      </c>
      <c r="BE65" s="193">
        <f t="shared" si="17"/>
        <v>7.4320849113947762E-2</v>
      </c>
      <c r="BF65" s="258">
        <f t="shared" si="1"/>
        <v>0.93317045823451961</v>
      </c>
      <c r="BG65" s="185">
        <f t="shared" si="7"/>
        <v>0.57809850748536018</v>
      </c>
      <c r="BH65" s="295">
        <f t="shared" si="8"/>
        <v>4.0817466078508113E-2</v>
      </c>
      <c r="BI65" s="184">
        <f t="shared" si="9"/>
        <v>0.57643180686261386</v>
      </c>
      <c r="BJ65" s="330">
        <f t="shared" si="10"/>
        <v>-1.1922925384447104E-4</v>
      </c>
      <c r="BK65" s="300">
        <f t="shared" si="11"/>
        <v>163.33999999999995</v>
      </c>
      <c r="BL65" s="300">
        <f t="shared" si="12"/>
        <v>182.42833333333331</v>
      </c>
      <c r="BM65" s="297">
        <f t="shared" si="13"/>
        <v>0.11686257703767211</v>
      </c>
      <c r="BN65" s="301">
        <f t="shared" si="14"/>
        <v>1.5966030726821225</v>
      </c>
      <c r="BO65" s="294">
        <f t="shared" si="15"/>
        <v>3.5651148792274793E-3</v>
      </c>
      <c r="BP65" s="141">
        <f t="shared" si="2"/>
        <v>145.19499999999999</v>
      </c>
      <c r="BQ65" s="141">
        <f t="shared" si="3"/>
        <v>162.65999999999997</v>
      </c>
      <c r="BR65" s="6">
        <f t="shared" si="16"/>
        <v>0.12028651124349987</v>
      </c>
    </row>
    <row r="66" spans="1:70" ht="15.75">
      <c r="A66" s="232">
        <v>79.19</v>
      </c>
      <c r="B66" s="336">
        <f t="shared" si="4"/>
        <v>7.9189999999999972E-3</v>
      </c>
      <c r="C66" s="248">
        <v>5020101</v>
      </c>
      <c r="D66" s="351">
        <f t="shared" si="5"/>
        <v>7</v>
      </c>
      <c r="E66" s="273" t="s">
        <v>276</v>
      </c>
      <c r="F66" s="231">
        <v>130.10000000000002</v>
      </c>
      <c r="G66" s="141">
        <v>130.1</v>
      </c>
      <c r="H66" s="141">
        <v>130.10000000000002</v>
      </c>
      <c r="I66" s="141">
        <v>130.1</v>
      </c>
      <c r="J66">
        <v>130.13</v>
      </c>
      <c r="K66">
        <v>129.49</v>
      </c>
      <c r="L66">
        <v>129.87</v>
      </c>
      <c r="M66">
        <v>129.87</v>
      </c>
      <c r="N66">
        <v>130.44999999999999</v>
      </c>
      <c r="O66" s="178">
        <v>130.46</v>
      </c>
      <c r="P66">
        <v>130.46</v>
      </c>
      <c r="Q66" s="204">
        <v>130.07</v>
      </c>
      <c r="R66" s="203">
        <v>130.63</v>
      </c>
      <c r="S66">
        <v>130.63</v>
      </c>
      <c r="T66">
        <v>130.63</v>
      </c>
      <c r="U66">
        <v>133.38</v>
      </c>
      <c r="V66">
        <v>134.19</v>
      </c>
      <c r="W66">
        <v>137.43</v>
      </c>
      <c r="X66" s="178">
        <v>145</v>
      </c>
      <c r="Y66">
        <v>138.49</v>
      </c>
      <c r="Z66" s="178">
        <v>138.63999999999999</v>
      </c>
      <c r="AA66">
        <v>138.78</v>
      </c>
      <c r="AB66">
        <v>140.4</v>
      </c>
      <c r="AC66" s="204">
        <v>141.35</v>
      </c>
      <c r="AD66" s="203">
        <v>141.38</v>
      </c>
      <c r="AE66">
        <v>144.80000000000001</v>
      </c>
      <c r="AF66">
        <v>146.22999999999999</v>
      </c>
      <c r="AG66">
        <v>147.37</v>
      </c>
      <c r="AH66">
        <v>146.12</v>
      </c>
      <c r="AI66">
        <v>147.13999999999999</v>
      </c>
      <c r="AJ66">
        <v>146.22</v>
      </c>
      <c r="AK66">
        <v>147.19999999999999</v>
      </c>
      <c r="AL66">
        <v>148.97999999999999</v>
      </c>
      <c r="AM66">
        <v>149.09</v>
      </c>
      <c r="AN66">
        <v>148.13</v>
      </c>
      <c r="AO66" s="204">
        <v>148.79</v>
      </c>
      <c r="AP66">
        <v>150.13999999999999</v>
      </c>
      <c r="AQ66">
        <v>155.09</v>
      </c>
      <c r="AR66">
        <v>156.65</v>
      </c>
      <c r="AS66">
        <v>156.24</v>
      </c>
      <c r="AT66">
        <v>157.65</v>
      </c>
      <c r="AU66">
        <v>156.96</v>
      </c>
      <c r="AV66">
        <v>158.19999999999999</v>
      </c>
      <c r="AW66">
        <v>159.72</v>
      </c>
      <c r="AX66">
        <v>160.47</v>
      </c>
      <c r="AY66">
        <v>156.26</v>
      </c>
      <c r="AZ66">
        <v>155.79</v>
      </c>
      <c r="BA66">
        <v>155.63</v>
      </c>
      <c r="BB66">
        <v>157.56</v>
      </c>
      <c r="BC66" s="226">
        <f t="shared" si="6"/>
        <v>130.10000000000002</v>
      </c>
      <c r="BD66" s="227">
        <f t="shared" si="0"/>
        <v>136.62916666666666</v>
      </c>
      <c r="BE66" s="193">
        <f t="shared" si="17"/>
        <v>5.0185754547783512E-2</v>
      </c>
      <c r="BF66" s="258">
        <f t="shared" si="1"/>
        <v>3.5241735922989323</v>
      </c>
      <c r="BG66" s="185">
        <f t="shared" si="7"/>
        <v>2.183223307006279</v>
      </c>
      <c r="BH66" s="295">
        <f t="shared" si="8"/>
        <v>1.2401207993317565E-2</v>
      </c>
      <c r="BI66" s="184">
        <f t="shared" si="9"/>
        <v>0.9328153800925777</v>
      </c>
      <c r="BJ66" s="330">
        <f t="shared" si="10"/>
        <v>-1.9294369328511478E-4</v>
      </c>
      <c r="BK66" s="300">
        <f t="shared" si="11"/>
        <v>145.52333333333334</v>
      </c>
      <c r="BL66" s="300">
        <f t="shared" si="12"/>
        <v>157.18499999999997</v>
      </c>
      <c r="BM66" s="167">
        <f t="shared" si="13"/>
        <v>8.01360606546484E-2</v>
      </c>
      <c r="BN66" s="301">
        <f t="shared" si="14"/>
        <v>5.9785711659896039</v>
      </c>
      <c r="BO66" s="308">
        <f t="shared" si="15"/>
        <v>1.3349775774002603E-2</v>
      </c>
      <c r="BP66" s="141">
        <f t="shared" si="2"/>
        <v>132.76666666666668</v>
      </c>
      <c r="BQ66" s="141">
        <f t="shared" si="3"/>
        <v>143.07666666666665</v>
      </c>
      <c r="BR66" s="6">
        <f t="shared" si="16"/>
        <v>7.7655033894049597E-2</v>
      </c>
    </row>
    <row r="67" spans="1:70" ht="15.75">
      <c r="A67" s="232">
        <v>53.94</v>
      </c>
      <c r="B67" s="336">
        <f t="shared" si="4"/>
        <v>5.3939999999999978E-3</v>
      </c>
      <c r="C67" s="248">
        <v>5030101</v>
      </c>
      <c r="D67" s="351">
        <f t="shared" si="5"/>
        <v>7</v>
      </c>
      <c r="E67" s="204" t="s">
        <v>143</v>
      </c>
      <c r="F67" s="231">
        <v>126.8775</v>
      </c>
      <c r="G67" s="141">
        <v>126.87749999999998</v>
      </c>
      <c r="H67" s="141">
        <v>126.8775</v>
      </c>
      <c r="I67" s="141">
        <v>126.87750000000001</v>
      </c>
      <c r="J67">
        <v>126.93</v>
      </c>
      <c r="K67">
        <v>126.93</v>
      </c>
      <c r="L67">
        <v>126.86</v>
      </c>
      <c r="M67">
        <v>126.86</v>
      </c>
      <c r="N67">
        <v>126.86</v>
      </c>
      <c r="O67" s="175">
        <v>126.86</v>
      </c>
      <c r="P67">
        <v>126.86</v>
      </c>
      <c r="Q67" s="204">
        <v>126.86</v>
      </c>
      <c r="R67" s="203">
        <v>126.16</v>
      </c>
      <c r="S67">
        <v>126.16</v>
      </c>
      <c r="T67">
        <v>126.16</v>
      </c>
      <c r="U67">
        <v>125.99</v>
      </c>
      <c r="V67">
        <v>126.95</v>
      </c>
      <c r="W67">
        <v>127.82</v>
      </c>
      <c r="X67" s="175">
        <v>129.88999999999999</v>
      </c>
      <c r="Y67">
        <v>128.49</v>
      </c>
      <c r="Z67" s="175">
        <v>128.49</v>
      </c>
      <c r="AA67">
        <v>128.58000000000001</v>
      </c>
      <c r="AB67">
        <v>128.72</v>
      </c>
      <c r="AC67" s="204">
        <v>128.87</v>
      </c>
      <c r="AD67" s="203">
        <v>128.54</v>
      </c>
      <c r="AE67">
        <v>128.54</v>
      </c>
      <c r="AF67">
        <v>128.38999999999999</v>
      </c>
      <c r="AG67">
        <v>128.34</v>
      </c>
      <c r="AH67">
        <v>127.73</v>
      </c>
      <c r="AI67">
        <v>128.07</v>
      </c>
      <c r="AJ67">
        <v>126.86</v>
      </c>
      <c r="AK67">
        <v>126.86</v>
      </c>
      <c r="AL67">
        <v>126.86</v>
      </c>
      <c r="AM67">
        <v>126.86</v>
      </c>
      <c r="AN67">
        <v>126.86</v>
      </c>
      <c r="AO67" s="204">
        <v>126.36</v>
      </c>
      <c r="AP67">
        <v>125.99</v>
      </c>
      <c r="AQ67">
        <v>125.99</v>
      </c>
      <c r="AR67">
        <v>129.31</v>
      </c>
      <c r="AS67">
        <v>126.17</v>
      </c>
      <c r="AT67">
        <v>125.92</v>
      </c>
      <c r="AU67">
        <v>125.15</v>
      </c>
      <c r="AV67">
        <v>124.86</v>
      </c>
      <c r="AW67">
        <v>124.94</v>
      </c>
      <c r="AX67">
        <v>124.94</v>
      </c>
      <c r="AY67">
        <v>125.2</v>
      </c>
      <c r="AZ67">
        <v>125.27</v>
      </c>
      <c r="BA67">
        <v>124.85</v>
      </c>
      <c r="BB67">
        <v>123.37</v>
      </c>
      <c r="BC67" s="226">
        <f t="shared" si="6"/>
        <v>126.87749999999998</v>
      </c>
      <c r="BD67" s="227">
        <f t="shared" ref="BD67:BD100" si="18">AVERAGE(R67:AC67)</f>
        <v>127.69000000000001</v>
      </c>
      <c r="BE67" s="193">
        <f t="shared" si="17"/>
        <v>6.4038147031588721E-3</v>
      </c>
      <c r="BF67" s="258">
        <f t="shared" ref="BF67:BF126" si="19">(BD67-BC67)/$BC$126*A67</f>
        <v>0.29871945386959453</v>
      </c>
      <c r="BG67" s="185">
        <f t="shared" si="7"/>
        <v>0.18505651236063358</v>
      </c>
      <c r="BH67" s="295">
        <f t="shared" si="8"/>
        <v>-1.1854225070084046E-2</v>
      </c>
      <c r="BI67" s="184">
        <f t="shared" si="9"/>
        <v>-0.48723749708836833</v>
      </c>
      <c r="BJ67" s="330">
        <f t="shared" si="10"/>
        <v>1.0078028750543879E-4</v>
      </c>
      <c r="BK67" s="300">
        <f t="shared" si="11"/>
        <v>127.88666666666664</v>
      </c>
      <c r="BL67" s="300">
        <f t="shared" si="12"/>
        <v>125.49750000000002</v>
      </c>
      <c r="BM67" s="297">
        <f t="shared" si="13"/>
        <v>-1.8681905854141423E-2</v>
      </c>
      <c r="BN67" s="301">
        <f t="shared" si="14"/>
        <v>-0.83430303944433204</v>
      </c>
      <c r="BO67" s="294">
        <f t="shared" si="15"/>
        <v>-1.8629465460761312E-3</v>
      </c>
      <c r="BP67" s="141">
        <f t="shared" ref="BP67:BP126" si="20">AVERAGE(M67:X67)</f>
        <v>126.95249999999999</v>
      </c>
      <c r="BQ67" s="141">
        <f t="shared" ref="BQ67:BQ126" si="21">AVERAGE(Y67:AJ67)</f>
        <v>128.30166666666665</v>
      </c>
      <c r="BR67" s="6">
        <f t="shared" si="16"/>
        <v>1.062733437046659E-2</v>
      </c>
    </row>
    <row r="68" spans="1:70" ht="15.75">
      <c r="A68" s="232">
        <v>70.95</v>
      </c>
      <c r="B68" s="336">
        <f t="shared" ref="B68:B125" si="22">A68/$A$126</f>
        <v>7.094999999999998E-3</v>
      </c>
      <c r="C68" s="248">
        <v>5030201</v>
      </c>
      <c r="D68" s="351">
        <f t="shared" ref="D68:D125" si="23">LEN(C68)</f>
        <v>7</v>
      </c>
      <c r="E68" s="204" t="s">
        <v>145</v>
      </c>
      <c r="F68" s="231">
        <v>134.10750000000002</v>
      </c>
      <c r="G68" s="141">
        <v>134.10750000000002</v>
      </c>
      <c r="H68" s="141">
        <v>134.10749999999999</v>
      </c>
      <c r="I68" s="141">
        <v>134.10749999999999</v>
      </c>
      <c r="J68">
        <v>134.61000000000001</v>
      </c>
      <c r="K68">
        <v>134.57</v>
      </c>
      <c r="L68">
        <v>133.58000000000001</v>
      </c>
      <c r="M68">
        <v>133.72999999999999</v>
      </c>
      <c r="N68">
        <v>133.72999999999999</v>
      </c>
      <c r="O68" s="178">
        <v>134.16999999999999</v>
      </c>
      <c r="P68">
        <v>134.16999999999999</v>
      </c>
      <c r="Q68" s="204">
        <v>134.30000000000001</v>
      </c>
      <c r="R68" s="203">
        <v>135.72999999999999</v>
      </c>
      <c r="S68">
        <v>135.72999999999999</v>
      </c>
      <c r="T68">
        <v>135.72999999999999</v>
      </c>
      <c r="U68">
        <v>135.65</v>
      </c>
      <c r="V68">
        <v>133.69</v>
      </c>
      <c r="W68">
        <v>136.25</v>
      </c>
      <c r="X68" s="178">
        <v>122.76</v>
      </c>
      <c r="Y68">
        <v>138.29</v>
      </c>
      <c r="Z68" s="178">
        <v>138.38999999999999</v>
      </c>
      <c r="AA68">
        <v>138.71</v>
      </c>
      <c r="AB68">
        <v>139.30000000000001</v>
      </c>
      <c r="AC68" s="204">
        <v>140.02000000000001</v>
      </c>
      <c r="AD68" s="203">
        <v>138.33000000000001</v>
      </c>
      <c r="AE68">
        <v>138.47999999999999</v>
      </c>
      <c r="AF68">
        <v>139.03</v>
      </c>
      <c r="AG68">
        <v>138.79</v>
      </c>
      <c r="AH68">
        <v>138.85</v>
      </c>
      <c r="AI68">
        <v>138.72</v>
      </c>
      <c r="AJ68">
        <v>137.15</v>
      </c>
      <c r="AK68">
        <v>137.30000000000001</v>
      </c>
      <c r="AL68">
        <v>137.82</v>
      </c>
      <c r="AM68">
        <v>137.76</v>
      </c>
      <c r="AN68">
        <v>137.63999999999999</v>
      </c>
      <c r="AO68" s="204">
        <v>137.79</v>
      </c>
      <c r="AP68">
        <v>139.94</v>
      </c>
      <c r="AQ68">
        <v>140.03</v>
      </c>
      <c r="AR68">
        <v>141.22999999999999</v>
      </c>
      <c r="AS68">
        <v>139.54</v>
      </c>
      <c r="AT68">
        <v>139.65</v>
      </c>
      <c r="AU68">
        <v>140.07</v>
      </c>
      <c r="AV68">
        <v>139.61000000000001</v>
      </c>
      <c r="AW68">
        <v>139.97999999999999</v>
      </c>
      <c r="AX68">
        <v>140.41999999999999</v>
      </c>
      <c r="AY68">
        <v>140.58000000000001</v>
      </c>
      <c r="AZ68">
        <v>141.38</v>
      </c>
      <c r="BA68">
        <v>141.69999999999999</v>
      </c>
      <c r="BB68">
        <v>138.22999999999999</v>
      </c>
      <c r="BC68" s="226">
        <f t="shared" ref="BC68:BC126" si="24">AVERAGE(F68:Q68)</f>
        <v>134.10749999999999</v>
      </c>
      <c r="BD68" s="227">
        <f t="shared" si="18"/>
        <v>135.85416666666666</v>
      </c>
      <c r="BE68" s="193">
        <f t="shared" si="17"/>
        <v>1.3024377209825522E-2</v>
      </c>
      <c r="BF68" s="258">
        <f t="shared" si="19"/>
        <v>0.84467886347205479</v>
      </c>
      <c r="BG68" s="185">
        <f t="shared" ref="BG68:BG125" si="25">BF68/$BF$126*100</f>
        <v>0.52327802061100637</v>
      </c>
      <c r="BH68" s="295">
        <f t="shared" ref="BH68:BH126" si="26">BB68/BA68-1</f>
        <v>-2.4488355681016261E-2</v>
      </c>
      <c r="BI68" s="184">
        <f t="shared" ref="BI68:BI125" si="27">(BB68-BA68)/$BA$126*A68</f>
        <v>-1.5026226143652766</v>
      </c>
      <c r="BJ68" s="330">
        <f t="shared" ref="BJ68:BJ125" si="28">(BI68/$BI$126*100)/10000</f>
        <v>3.1080271939834205E-4</v>
      </c>
      <c r="BK68" s="300">
        <f t="shared" ref="BK68:BK126" si="29">AVERAGE(AB68:AM68)</f>
        <v>138.46250000000001</v>
      </c>
      <c r="BL68" s="300">
        <f t="shared" ref="BL68:BL126" si="30">AVERAGE(AQ68:BB68)</f>
        <v>140.20166666666665</v>
      </c>
      <c r="BM68" s="297">
        <f t="shared" ref="BM68:BM125" si="31">BL68/BK68-1</f>
        <v>1.2560560922030506E-2</v>
      </c>
      <c r="BN68" s="301">
        <f t="shared" ref="BN68:BN125" si="32">(BL68-BK68)/$BK$126*A68</f>
        <v>0.79884043512529457</v>
      </c>
      <c r="BO68" s="294">
        <f t="shared" ref="BO68:BO125" si="33">(BN68/$BN$126)/100</f>
        <v>1.7837607669196557E-3</v>
      </c>
      <c r="BP68" s="141">
        <f t="shared" si="20"/>
        <v>133.80333333333334</v>
      </c>
      <c r="BQ68" s="141">
        <f t="shared" si="21"/>
        <v>138.67166666666668</v>
      </c>
      <c r="BR68" s="6">
        <f t="shared" ref="BR68:BR124" si="34">BQ68/BP68-1</f>
        <v>3.6384245534490933E-2</v>
      </c>
    </row>
    <row r="69" spans="1:70" ht="15.75">
      <c r="A69" s="232">
        <v>10.17</v>
      </c>
      <c r="B69" s="336">
        <f t="shared" si="22"/>
        <v>1.0169999999999997E-3</v>
      </c>
      <c r="C69" s="248">
        <v>5030301</v>
      </c>
      <c r="D69" s="351">
        <f t="shared" si="23"/>
        <v>7</v>
      </c>
      <c r="E69" s="204" t="s">
        <v>146</v>
      </c>
      <c r="F69" s="231">
        <v>165.71250000000003</v>
      </c>
      <c r="G69" s="141">
        <v>165.71250000000003</v>
      </c>
      <c r="H69" s="141">
        <v>165.71250000000001</v>
      </c>
      <c r="I69" s="141">
        <v>165.71250000000001</v>
      </c>
      <c r="J69">
        <v>165.09</v>
      </c>
      <c r="K69">
        <v>165.09</v>
      </c>
      <c r="L69">
        <v>165.92</v>
      </c>
      <c r="M69">
        <v>165.92</v>
      </c>
      <c r="N69">
        <v>165.92</v>
      </c>
      <c r="O69" s="175">
        <v>165.92</v>
      </c>
      <c r="P69">
        <v>165.92</v>
      </c>
      <c r="Q69" s="204">
        <v>165.92</v>
      </c>
      <c r="R69" s="203">
        <v>166.89</v>
      </c>
      <c r="S69">
        <v>166.89</v>
      </c>
      <c r="T69">
        <v>166.89</v>
      </c>
      <c r="U69">
        <v>168.21</v>
      </c>
      <c r="V69">
        <v>176.38</v>
      </c>
      <c r="W69">
        <v>176.38</v>
      </c>
      <c r="X69" s="175">
        <v>157.02000000000001</v>
      </c>
      <c r="Y69">
        <v>176.38</v>
      </c>
      <c r="Z69" s="175">
        <v>176.38</v>
      </c>
      <c r="AA69">
        <v>176.38</v>
      </c>
      <c r="AB69">
        <v>176.38</v>
      </c>
      <c r="AC69" s="204">
        <v>176.38</v>
      </c>
      <c r="AD69" s="203">
        <v>176.38</v>
      </c>
      <c r="AE69">
        <v>176.38</v>
      </c>
      <c r="AF69">
        <v>176.38</v>
      </c>
      <c r="AG69">
        <v>176.38</v>
      </c>
      <c r="AH69">
        <v>176.38</v>
      </c>
      <c r="AI69">
        <v>176.38</v>
      </c>
      <c r="AJ69">
        <v>176.38</v>
      </c>
      <c r="AK69">
        <v>176.38</v>
      </c>
      <c r="AL69">
        <v>176.38</v>
      </c>
      <c r="AM69">
        <v>176.38</v>
      </c>
      <c r="AN69">
        <v>176.38</v>
      </c>
      <c r="AO69" s="204">
        <v>176.38</v>
      </c>
      <c r="AP69">
        <v>174.72</v>
      </c>
      <c r="AQ69">
        <v>174.72</v>
      </c>
      <c r="AR69">
        <v>174.72</v>
      </c>
      <c r="AS69">
        <v>181.37</v>
      </c>
      <c r="AT69">
        <v>181.37</v>
      </c>
      <c r="AU69">
        <v>181.37</v>
      </c>
      <c r="AV69">
        <v>181.37</v>
      </c>
      <c r="AW69">
        <v>181.37</v>
      </c>
      <c r="AX69">
        <v>181.37</v>
      </c>
      <c r="AY69">
        <v>181.37</v>
      </c>
      <c r="AZ69">
        <v>181.37</v>
      </c>
      <c r="BA69">
        <v>181.37</v>
      </c>
      <c r="BB69">
        <v>181.37</v>
      </c>
      <c r="BC69" s="226">
        <f t="shared" si="24"/>
        <v>165.71250000000003</v>
      </c>
      <c r="BD69" s="227">
        <f t="shared" si="18"/>
        <v>171.71333333333337</v>
      </c>
      <c r="BE69" s="193">
        <f t="shared" ref="BE69:BE125" si="35">BD69/BC69-1</f>
        <v>3.6212315506273463E-2</v>
      </c>
      <c r="BF69" s="258">
        <f t="shared" si="19"/>
        <v>0.41596971501083396</v>
      </c>
      <c r="BG69" s="185">
        <f t="shared" si="25"/>
        <v>0.25769297483101383</v>
      </c>
      <c r="BH69" s="295">
        <f t="shared" si="26"/>
        <v>0</v>
      </c>
      <c r="BI69" s="184">
        <f t="shared" si="27"/>
        <v>0</v>
      </c>
      <c r="BJ69" s="330">
        <f t="shared" si="28"/>
        <v>0</v>
      </c>
      <c r="BK69" s="300">
        <f t="shared" si="29"/>
        <v>176.38000000000002</v>
      </c>
      <c r="BL69" s="300">
        <f t="shared" si="30"/>
        <v>180.26166666666663</v>
      </c>
      <c r="BM69" s="297">
        <f t="shared" si="31"/>
        <v>2.2007408247344484E-2</v>
      </c>
      <c r="BN69" s="301">
        <f t="shared" si="32"/>
        <v>0.25556750186543109</v>
      </c>
      <c r="BO69" s="294">
        <f t="shared" si="33"/>
        <v>5.7066625959628658E-4</v>
      </c>
      <c r="BP69" s="141">
        <f t="shared" si="20"/>
        <v>167.35500000000002</v>
      </c>
      <c r="BQ69" s="141">
        <f t="shared" si="21"/>
        <v>176.38000000000002</v>
      </c>
      <c r="BR69" s="6">
        <f t="shared" si="34"/>
        <v>5.3927280332227934E-2</v>
      </c>
    </row>
    <row r="70" spans="1:70" ht="15.75">
      <c r="A70" s="232">
        <v>77.63</v>
      </c>
      <c r="B70" s="336">
        <f t="shared" si="22"/>
        <v>7.7629999999999965E-3</v>
      </c>
      <c r="C70" s="248">
        <v>5040101</v>
      </c>
      <c r="D70" s="351">
        <f t="shared" si="23"/>
        <v>7</v>
      </c>
      <c r="E70" s="204" t="s">
        <v>244</v>
      </c>
      <c r="F70" s="231">
        <v>160.08500000000001</v>
      </c>
      <c r="G70" s="141">
        <v>160.08499999999998</v>
      </c>
      <c r="H70" s="141">
        <v>160.08499999999998</v>
      </c>
      <c r="I70" s="141">
        <v>160.08500000000001</v>
      </c>
      <c r="J70">
        <v>159.31</v>
      </c>
      <c r="K70">
        <v>159.68</v>
      </c>
      <c r="L70">
        <v>159.97</v>
      </c>
      <c r="M70">
        <v>159.97</v>
      </c>
      <c r="N70">
        <v>160.34</v>
      </c>
      <c r="O70" s="178">
        <v>160.32</v>
      </c>
      <c r="P70">
        <v>160.32</v>
      </c>
      <c r="Q70" s="204">
        <v>160.77000000000001</v>
      </c>
      <c r="R70" s="203">
        <v>162.79</v>
      </c>
      <c r="S70">
        <v>162.79</v>
      </c>
      <c r="T70">
        <v>162.79</v>
      </c>
      <c r="U70">
        <v>163.58000000000001</v>
      </c>
      <c r="V70">
        <v>166.12</v>
      </c>
      <c r="W70">
        <v>167.88</v>
      </c>
      <c r="X70" s="178">
        <v>166.34</v>
      </c>
      <c r="Y70">
        <v>169.76</v>
      </c>
      <c r="Z70" s="178">
        <v>169.73</v>
      </c>
      <c r="AA70">
        <v>166.67</v>
      </c>
      <c r="AB70">
        <v>168.04</v>
      </c>
      <c r="AC70" s="204">
        <v>168.04</v>
      </c>
      <c r="AD70" s="203">
        <v>169.02</v>
      </c>
      <c r="AE70">
        <v>169.11</v>
      </c>
      <c r="AF70">
        <v>169.04</v>
      </c>
      <c r="AG70">
        <v>169.81</v>
      </c>
      <c r="AH70">
        <v>166.89</v>
      </c>
      <c r="AI70">
        <v>169.36</v>
      </c>
      <c r="AJ70">
        <v>167.98</v>
      </c>
      <c r="AK70">
        <v>167.98</v>
      </c>
      <c r="AL70">
        <v>168.22</v>
      </c>
      <c r="AM70">
        <v>168.07</v>
      </c>
      <c r="AN70">
        <v>168.08</v>
      </c>
      <c r="AO70" s="204">
        <v>168.14</v>
      </c>
      <c r="AP70">
        <v>171.34</v>
      </c>
      <c r="AQ70">
        <v>171.59</v>
      </c>
      <c r="AR70">
        <v>180.69</v>
      </c>
      <c r="AS70">
        <v>175.49</v>
      </c>
      <c r="AT70">
        <v>177.46</v>
      </c>
      <c r="AU70">
        <v>177.4</v>
      </c>
      <c r="AV70">
        <v>178.11</v>
      </c>
      <c r="AW70">
        <v>178.4</v>
      </c>
      <c r="AX70">
        <v>179.58</v>
      </c>
      <c r="AY70">
        <v>178.28</v>
      </c>
      <c r="AZ70">
        <v>177</v>
      </c>
      <c r="BA70">
        <v>176.59</v>
      </c>
      <c r="BB70">
        <v>179.22</v>
      </c>
      <c r="BC70" s="226">
        <f t="shared" si="24"/>
        <v>160.08499999999998</v>
      </c>
      <c r="BD70" s="227">
        <f t="shared" si="18"/>
        <v>166.21083333333334</v>
      </c>
      <c r="BE70" s="193">
        <f t="shared" si="35"/>
        <v>3.8266129452062092E-2</v>
      </c>
      <c r="BF70" s="258">
        <f t="shared" si="19"/>
        <v>3.2413352906807922</v>
      </c>
      <c r="BG70" s="185">
        <f t="shared" si="25"/>
        <v>2.0080051584008407</v>
      </c>
      <c r="BH70" s="295">
        <f t="shared" si="26"/>
        <v>1.4893255563735108E-2</v>
      </c>
      <c r="BI70" s="184">
        <f t="shared" si="27"/>
        <v>1.2461013907381036</v>
      </c>
      <c r="BJ70" s="330">
        <f t="shared" si="28"/>
        <v>-2.5774382548545273E-4</v>
      </c>
      <c r="BK70" s="300">
        <f t="shared" si="29"/>
        <v>168.46333333333334</v>
      </c>
      <c r="BL70" s="300">
        <f t="shared" si="30"/>
        <v>177.48416666666665</v>
      </c>
      <c r="BM70" s="297">
        <f t="shared" si="31"/>
        <v>5.354775519895516E-2</v>
      </c>
      <c r="BN70" s="301">
        <f t="shared" si="32"/>
        <v>4.5335945952561971</v>
      </c>
      <c r="BO70" s="324">
        <f t="shared" si="33"/>
        <v>1.0123233397503989E-2</v>
      </c>
      <c r="BP70" s="141">
        <f t="shared" si="20"/>
        <v>162.83416666666668</v>
      </c>
      <c r="BQ70" s="141">
        <f t="shared" si="21"/>
        <v>168.62083333333331</v>
      </c>
      <c r="BR70" s="6">
        <f t="shared" si="34"/>
        <v>3.5537177394179054E-2</v>
      </c>
    </row>
    <row r="71" spans="1:70" ht="15.75">
      <c r="A71" s="232">
        <v>29.84</v>
      </c>
      <c r="B71" s="336">
        <f t="shared" si="22"/>
        <v>2.9839999999999988E-3</v>
      </c>
      <c r="C71" s="248">
        <v>5040102</v>
      </c>
      <c r="D71" s="351">
        <f t="shared" si="23"/>
        <v>7</v>
      </c>
      <c r="E71" s="204" t="s">
        <v>245</v>
      </c>
      <c r="F71" s="231">
        <v>125.28125</v>
      </c>
      <c r="G71" s="141">
        <v>125.28125</v>
      </c>
      <c r="H71" s="141">
        <v>125.28125</v>
      </c>
      <c r="I71" s="141">
        <v>125.28125</v>
      </c>
      <c r="J71">
        <v>124.13</v>
      </c>
      <c r="K71">
        <v>124.13</v>
      </c>
      <c r="L71">
        <v>124.07</v>
      </c>
      <c r="M71">
        <v>124.07</v>
      </c>
      <c r="N71">
        <v>124.43</v>
      </c>
      <c r="O71" s="175">
        <v>124.49</v>
      </c>
      <c r="P71">
        <v>124.49</v>
      </c>
      <c r="Q71" s="204">
        <v>132.44</v>
      </c>
      <c r="R71" s="203">
        <v>133.87</v>
      </c>
      <c r="S71">
        <v>133.87</v>
      </c>
      <c r="T71">
        <v>133.87</v>
      </c>
      <c r="U71">
        <v>129.38999999999999</v>
      </c>
      <c r="V71">
        <v>136.59</v>
      </c>
      <c r="W71">
        <v>140.08000000000001</v>
      </c>
      <c r="X71" s="175">
        <v>150.68</v>
      </c>
      <c r="Y71">
        <v>141.28</v>
      </c>
      <c r="Z71" s="175">
        <v>141.97</v>
      </c>
      <c r="AA71">
        <v>141.69</v>
      </c>
      <c r="AB71">
        <v>138.77000000000001</v>
      </c>
      <c r="AC71" s="204">
        <v>139.4</v>
      </c>
      <c r="AD71" s="203">
        <v>137.9</v>
      </c>
      <c r="AE71">
        <v>137.63999999999999</v>
      </c>
      <c r="AF71">
        <v>137.72999999999999</v>
      </c>
      <c r="AG71">
        <v>137.74</v>
      </c>
      <c r="AH71">
        <v>137.51</v>
      </c>
      <c r="AI71">
        <v>138.07</v>
      </c>
      <c r="AJ71">
        <v>138.07</v>
      </c>
      <c r="AK71">
        <v>138.07</v>
      </c>
      <c r="AL71">
        <v>138.74</v>
      </c>
      <c r="AM71">
        <v>138.49</v>
      </c>
      <c r="AN71">
        <v>137.94999999999999</v>
      </c>
      <c r="AO71" s="204">
        <v>137.51</v>
      </c>
      <c r="AP71">
        <v>137.5</v>
      </c>
      <c r="AQ71">
        <v>137.71</v>
      </c>
      <c r="AR71">
        <v>137.05000000000001</v>
      </c>
      <c r="AS71">
        <v>138.47</v>
      </c>
      <c r="AT71">
        <v>138.32</v>
      </c>
      <c r="AU71">
        <v>139.46</v>
      </c>
      <c r="AV71">
        <v>139.38999999999999</v>
      </c>
      <c r="AW71">
        <v>139.18</v>
      </c>
      <c r="AX71">
        <v>140.15</v>
      </c>
      <c r="AY71">
        <v>141.87</v>
      </c>
      <c r="AZ71">
        <v>142.31</v>
      </c>
      <c r="BA71">
        <v>144.54</v>
      </c>
      <c r="BB71">
        <v>144.13</v>
      </c>
      <c r="BC71" s="226">
        <f t="shared" si="24"/>
        <v>125.28125</v>
      </c>
      <c r="BD71" s="227">
        <f t="shared" si="18"/>
        <v>138.45500000000001</v>
      </c>
      <c r="BE71" s="193">
        <f t="shared" si="35"/>
        <v>0.10515340483911206</v>
      </c>
      <c r="BF71" s="258">
        <f t="shared" si="19"/>
        <v>2.67939924811196</v>
      </c>
      <c r="BG71" s="185">
        <f t="shared" si="25"/>
        <v>1.6598861361528918</v>
      </c>
      <c r="BH71" s="295">
        <f t="shared" si="26"/>
        <v>-2.8365850283658123E-3</v>
      </c>
      <c r="BI71" s="184">
        <f t="shared" si="27"/>
        <v>-7.4670785787736171E-2</v>
      </c>
      <c r="BJ71" s="330">
        <f t="shared" si="28"/>
        <v>1.5444918145493722E-5</v>
      </c>
      <c r="BK71" s="300">
        <f t="shared" si="29"/>
        <v>138.17749999999998</v>
      </c>
      <c r="BL71" s="300">
        <f t="shared" si="30"/>
        <v>140.215</v>
      </c>
      <c r="BM71" s="297">
        <f t="shared" si="31"/>
        <v>1.4745526587179647E-2</v>
      </c>
      <c r="BN71" s="301">
        <f t="shared" si="32"/>
        <v>0.39360705395777418</v>
      </c>
      <c r="BO71" s="294">
        <f t="shared" si="33"/>
        <v>8.7889995243240805E-4</v>
      </c>
      <c r="BP71" s="141">
        <f t="shared" si="20"/>
        <v>132.35583333333332</v>
      </c>
      <c r="BQ71" s="141">
        <f t="shared" si="21"/>
        <v>138.98083333333332</v>
      </c>
      <c r="BR71" s="6">
        <f t="shared" si="34"/>
        <v>5.0054461772872427E-2</v>
      </c>
    </row>
    <row r="72" spans="1:70" ht="15.75">
      <c r="A72" s="232">
        <v>42.01</v>
      </c>
      <c r="B72" s="336">
        <f t="shared" si="22"/>
        <v>4.2009999999999981E-3</v>
      </c>
      <c r="C72" s="248">
        <v>5040103</v>
      </c>
      <c r="D72" s="351">
        <f t="shared" si="23"/>
        <v>7</v>
      </c>
      <c r="E72" s="273" t="s">
        <v>277</v>
      </c>
      <c r="F72" s="231">
        <v>186.62</v>
      </c>
      <c r="G72" s="141">
        <v>186.61999999999998</v>
      </c>
      <c r="H72" s="141">
        <v>186.62</v>
      </c>
      <c r="I72" s="141">
        <v>186.62</v>
      </c>
      <c r="J72">
        <v>186.61</v>
      </c>
      <c r="K72">
        <v>186.68</v>
      </c>
      <c r="L72">
        <v>186.41</v>
      </c>
      <c r="M72">
        <v>186.48</v>
      </c>
      <c r="N72">
        <v>186.57</v>
      </c>
      <c r="O72" s="178">
        <v>186.65</v>
      </c>
      <c r="P72">
        <v>186.82</v>
      </c>
      <c r="Q72" s="204">
        <v>186.74</v>
      </c>
      <c r="R72" s="203">
        <v>187.49</v>
      </c>
      <c r="S72">
        <v>187.49</v>
      </c>
      <c r="T72">
        <v>187.29</v>
      </c>
      <c r="U72">
        <v>188.16</v>
      </c>
      <c r="V72">
        <v>194.98</v>
      </c>
      <c r="W72">
        <v>196.41</v>
      </c>
      <c r="X72" s="178">
        <v>173.71</v>
      </c>
      <c r="Y72">
        <v>196.9</v>
      </c>
      <c r="Z72" s="178">
        <v>196.79</v>
      </c>
      <c r="AA72">
        <v>196.54</v>
      </c>
      <c r="AB72">
        <v>198.23</v>
      </c>
      <c r="AC72" s="204">
        <v>199.62</v>
      </c>
      <c r="AD72" s="203">
        <v>200.71</v>
      </c>
      <c r="AE72">
        <v>202.12</v>
      </c>
      <c r="AF72">
        <v>201.54</v>
      </c>
      <c r="AG72">
        <v>201.84</v>
      </c>
      <c r="AH72">
        <v>201.98</v>
      </c>
      <c r="AI72">
        <v>201.86</v>
      </c>
      <c r="AJ72">
        <v>202.54</v>
      </c>
      <c r="AK72">
        <v>203.73</v>
      </c>
      <c r="AL72">
        <v>204.06</v>
      </c>
      <c r="AM72">
        <v>204.2</v>
      </c>
      <c r="AN72">
        <v>204.12</v>
      </c>
      <c r="AO72" s="204">
        <v>204.36</v>
      </c>
      <c r="AP72">
        <v>208.44</v>
      </c>
      <c r="AQ72">
        <v>208.09</v>
      </c>
      <c r="AR72">
        <v>206.54</v>
      </c>
      <c r="AS72">
        <v>205.89</v>
      </c>
      <c r="AT72">
        <v>205.74</v>
      </c>
      <c r="AU72">
        <v>205.51</v>
      </c>
      <c r="AV72">
        <v>207.43</v>
      </c>
      <c r="AW72">
        <v>208.74</v>
      </c>
      <c r="AX72">
        <v>209.59</v>
      </c>
      <c r="AY72">
        <v>210.13</v>
      </c>
      <c r="AZ72">
        <v>206.51</v>
      </c>
      <c r="BA72">
        <v>207.17</v>
      </c>
      <c r="BB72">
        <v>206.9</v>
      </c>
      <c r="BC72" s="226">
        <f t="shared" si="24"/>
        <v>186.62000000000003</v>
      </c>
      <c r="BD72" s="227">
        <f t="shared" si="18"/>
        <v>191.96749999999997</v>
      </c>
      <c r="BE72" s="193">
        <f t="shared" si="35"/>
        <v>2.8654485049833589E-2</v>
      </c>
      <c r="BF72" s="258">
        <f t="shared" si="19"/>
        <v>1.531202641445119</v>
      </c>
      <c r="BG72" s="185">
        <f t="shared" si="25"/>
        <v>0.94857906598518127</v>
      </c>
      <c r="BH72" s="295">
        <f t="shared" si="26"/>
        <v>-1.3032775015686671E-3</v>
      </c>
      <c r="BI72" s="184">
        <f t="shared" si="27"/>
        <v>-6.9228431468196655E-2</v>
      </c>
      <c r="BJ72" s="330">
        <f t="shared" si="28"/>
        <v>1.4319220644157565E-5</v>
      </c>
      <c r="BK72" s="300">
        <f t="shared" si="29"/>
        <v>201.86916666666664</v>
      </c>
      <c r="BL72" s="300">
        <f t="shared" si="30"/>
        <v>207.35333333333335</v>
      </c>
      <c r="BM72" s="167">
        <f t="shared" si="31"/>
        <v>2.7166935680288162E-2</v>
      </c>
      <c r="BN72" s="301">
        <f t="shared" si="32"/>
        <v>1.4915223414894061</v>
      </c>
      <c r="BO72" s="308">
        <f t="shared" si="33"/>
        <v>3.3304761736499392E-3</v>
      </c>
      <c r="BP72" s="141">
        <f t="shared" si="20"/>
        <v>187.39916666666667</v>
      </c>
      <c r="BQ72" s="141">
        <f t="shared" si="21"/>
        <v>200.05583333333331</v>
      </c>
      <c r="BR72" s="6">
        <f t="shared" si="34"/>
        <v>6.7538542949763913E-2</v>
      </c>
    </row>
    <row r="73" spans="1:70" ht="15.75">
      <c r="A73" s="232">
        <v>24.14</v>
      </c>
      <c r="B73" s="336">
        <f t="shared" si="22"/>
        <v>2.413999999999999E-3</v>
      </c>
      <c r="C73" s="248">
        <v>5050101</v>
      </c>
      <c r="D73" s="351">
        <f t="shared" si="23"/>
        <v>7</v>
      </c>
      <c r="E73" s="204" t="s">
        <v>148</v>
      </c>
      <c r="F73" s="231">
        <v>109.07499999999999</v>
      </c>
      <c r="G73" s="141">
        <v>109.07499999999997</v>
      </c>
      <c r="H73" s="141">
        <v>109.07499999999999</v>
      </c>
      <c r="I73" s="141">
        <v>109.07499999999999</v>
      </c>
      <c r="J73">
        <v>109.15</v>
      </c>
      <c r="K73">
        <v>109.15</v>
      </c>
      <c r="L73">
        <v>109.04</v>
      </c>
      <c r="M73">
        <v>109.04</v>
      </c>
      <c r="N73">
        <v>109.04</v>
      </c>
      <c r="O73" s="175">
        <v>109.06</v>
      </c>
      <c r="P73">
        <v>109.06</v>
      </c>
      <c r="Q73" s="204">
        <v>109.06</v>
      </c>
      <c r="R73" s="203">
        <v>108.65</v>
      </c>
      <c r="S73">
        <v>108.65</v>
      </c>
      <c r="T73">
        <v>108.65</v>
      </c>
      <c r="U73">
        <v>108.41</v>
      </c>
      <c r="V73">
        <v>109.41</v>
      </c>
      <c r="W73">
        <v>110.95</v>
      </c>
      <c r="X73" s="175">
        <v>111.79</v>
      </c>
      <c r="Y73">
        <v>109.85</v>
      </c>
      <c r="Z73" s="175">
        <v>110.22</v>
      </c>
      <c r="AA73">
        <v>109.83</v>
      </c>
      <c r="AB73">
        <v>110.58</v>
      </c>
      <c r="AC73" s="204">
        <v>111.71</v>
      </c>
      <c r="AD73" s="203">
        <v>111.32</v>
      </c>
      <c r="AE73">
        <v>111.25</v>
      </c>
      <c r="AF73">
        <v>112</v>
      </c>
      <c r="AG73">
        <v>112.64</v>
      </c>
      <c r="AH73">
        <v>113.91</v>
      </c>
      <c r="AI73">
        <v>114</v>
      </c>
      <c r="AJ73">
        <v>112.29</v>
      </c>
      <c r="AK73">
        <v>113.04</v>
      </c>
      <c r="AL73">
        <v>112.99</v>
      </c>
      <c r="AM73">
        <v>112.7</v>
      </c>
      <c r="AN73">
        <v>112.51</v>
      </c>
      <c r="AO73" s="204">
        <v>112.65</v>
      </c>
      <c r="AP73">
        <v>111.33</v>
      </c>
      <c r="AQ73">
        <v>111.61</v>
      </c>
      <c r="AR73">
        <v>109.69</v>
      </c>
      <c r="AS73">
        <v>110.98</v>
      </c>
      <c r="AT73">
        <v>110.93</v>
      </c>
      <c r="AU73">
        <v>110.9</v>
      </c>
      <c r="AV73">
        <v>111.38</v>
      </c>
      <c r="AW73">
        <v>111.48</v>
      </c>
      <c r="AX73">
        <v>111.4</v>
      </c>
      <c r="AY73">
        <v>109.53</v>
      </c>
      <c r="AZ73">
        <v>108.7</v>
      </c>
      <c r="BA73">
        <v>109.1</v>
      </c>
      <c r="BB73">
        <v>107.37</v>
      </c>
      <c r="BC73" s="226">
        <f t="shared" si="24"/>
        <v>109.07499999999997</v>
      </c>
      <c r="BD73" s="227">
        <f t="shared" si="18"/>
        <v>109.89166666666667</v>
      </c>
      <c r="BE73" s="193">
        <f t="shared" si="35"/>
        <v>7.4872029948813701E-3</v>
      </c>
      <c r="BF73" s="258">
        <f t="shared" si="19"/>
        <v>0.13437277628673336</v>
      </c>
      <c r="BG73" s="185">
        <f t="shared" si="25"/>
        <v>8.3243849751727175E-2</v>
      </c>
      <c r="BH73" s="295">
        <f t="shared" si="26"/>
        <v>-1.5857011915673569E-2</v>
      </c>
      <c r="BI73" s="184">
        <f t="shared" si="27"/>
        <v>-0.25488918869945432</v>
      </c>
      <c r="BJ73" s="330">
        <f t="shared" si="28"/>
        <v>5.2721323528390404E-5</v>
      </c>
      <c r="BK73" s="300">
        <f t="shared" si="29"/>
        <v>112.36916666666667</v>
      </c>
      <c r="BL73" s="300">
        <f t="shared" si="30"/>
        <v>110.25583333333331</v>
      </c>
      <c r="BM73" s="297">
        <f t="shared" si="31"/>
        <v>-1.8807057096030366E-2</v>
      </c>
      <c r="BN73" s="301">
        <f t="shared" si="32"/>
        <v>-0.33027196144293974</v>
      </c>
      <c r="BO73" s="294">
        <f t="shared" si="33"/>
        <v>-7.3747664906711346E-4</v>
      </c>
      <c r="BP73" s="141">
        <f t="shared" si="20"/>
        <v>109.31416666666667</v>
      </c>
      <c r="BQ73" s="141">
        <f t="shared" si="21"/>
        <v>111.63333333333333</v>
      </c>
      <c r="BR73" s="6">
        <f t="shared" si="34"/>
        <v>2.1215609443728578E-2</v>
      </c>
    </row>
    <row r="74" spans="1:70" ht="15.75">
      <c r="A74" s="232">
        <v>47.54</v>
      </c>
      <c r="B74" s="336">
        <f t="shared" si="22"/>
        <v>4.7539999999999978E-3</v>
      </c>
      <c r="C74" s="248">
        <v>5050201</v>
      </c>
      <c r="D74" s="351">
        <f t="shared" si="23"/>
        <v>7</v>
      </c>
      <c r="E74" s="204" t="s">
        <v>150</v>
      </c>
      <c r="F74" s="231">
        <v>117.82124999999998</v>
      </c>
      <c r="G74" s="141">
        <v>117.82124999999999</v>
      </c>
      <c r="H74" s="141">
        <v>117.82124999999999</v>
      </c>
      <c r="I74" s="141">
        <v>117.82124999999999</v>
      </c>
      <c r="J74">
        <v>117.44</v>
      </c>
      <c r="K74">
        <v>117.77</v>
      </c>
      <c r="L74">
        <v>117.92</v>
      </c>
      <c r="M74">
        <v>117.92</v>
      </c>
      <c r="N74">
        <v>117.92</v>
      </c>
      <c r="O74" s="178">
        <v>117.77</v>
      </c>
      <c r="P74">
        <v>117.77</v>
      </c>
      <c r="Q74" s="204">
        <v>118.06</v>
      </c>
      <c r="R74" s="203">
        <v>118.74</v>
      </c>
      <c r="S74">
        <v>118.76</v>
      </c>
      <c r="T74">
        <v>118.76</v>
      </c>
      <c r="U74">
        <v>118.42</v>
      </c>
      <c r="V74">
        <v>117.96</v>
      </c>
      <c r="W74">
        <v>117.8</v>
      </c>
      <c r="X74" s="178">
        <v>119.28</v>
      </c>
      <c r="Y74">
        <v>121.43</v>
      </c>
      <c r="Z74" s="178">
        <v>121.93</v>
      </c>
      <c r="AA74">
        <v>121.2</v>
      </c>
      <c r="AB74">
        <v>121.28</v>
      </c>
      <c r="AC74" s="204">
        <v>122.13</v>
      </c>
      <c r="AD74" s="203">
        <v>127.41</v>
      </c>
      <c r="AE74">
        <v>127.36</v>
      </c>
      <c r="AF74">
        <v>127.24</v>
      </c>
      <c r="AG74">
        <v>127</v>
      </c>
      <c r="AH74">
        <v>126.95</v>
      </c>
      <c r="AI74">
        <v>126.95</v>
      </c>
      <c r="AJ74">
        <v>126.95</v>
      </c>
      <c r="AK74">
        <v>127.2</v>
      </c>
      <c r="AL74">
        <v>127.13</v>
      </c>
      <c r="AM74">
        <v>126.75</v>
      </c>
      <c r="AN74">
        <v>126.09</v>
      </c>
      <c r="AO74" s="204">
        <v>126.11</v>
      </c>
      <c r="AP74">
        <v>127.39</v>
      </c>
      <c r="AQ74">
        <v>127.71</v>
      </c>
      <c r="AR74">
        <v>126.67</v>
      </c>
      <c r="AS74">
        <v>127.02</v>
      </c>
      <c r="AT74">
        <v>126.94</v>
      </c>
      <c r="AU74">
        <v>126.87</v>
      </c>
      <c r="AV74">
        <v>127.26</v>
      </c>
      <c r="AW74">
        <v>127.34</v>
      </c>
      <c r="AX74">
        <v>127.77</v>
      </c>
      <c r="AY74">
        <v>129.38999999999999</v>
      </c>
      <c r="AZ74">
        <v>128.66999999999999</v>
      </c>
      <c r="BA74">
        <v>127.47</v>
      </c>
      <c r="BB74">
        <v>125.47</v>
      </c>
      <c r="BC74" s="226">
        <f t="shared" si="24"/>
        <v>117.82124999999998</v>
      </c>
      <c r="BD74" s="227">
        <f t="shared" si="18"/>
        <v>119.8075</v>
      </c>
      <c r="BE74" s="193">
        <f t="shared" si="35"/>
        <v>1.6858164380364471E-2</v>
      </c>
      <c r="BF74" s="258">
        <f t="shared" si="19"/>
        <v>0.64360925780581801</v>
      </c>
      <c r="BG74" s="185">
        <f t="shared" si="25"/>
        <v>0.39871552732737403</v>
      </c>
      <c r="BH74" s="295">
        <f t="shared" si="26"/>
        <v>-1.5689966266572486E-2</v>
      </c>
      <c r="BI74" s="184">
        <f t="shared" si="27"/>
        <v>-0.58030621139557437</v>
      </c>
      <c r="BJ74" s="330">
        <f t="shared" si="28"/>
        <v>1.2003063634289834E-4</v>
      </c>
      <c r="BK74" s="300">
        <f t="shared" si="29"/>
        <v>126.19583333333333</v>
      </c>
      <c r="BL74" s="300">
        <f t="shared" si="30"/>
        <v>127.38166666666667</v>
      </c>
      <c r="BM74" s="297">
        <f t="shared" si="31"/>
        <v>9.3967708918019088E-3</v>
      </c>
      <c r="BN74" s="301">
        <f t="shared" si="32"/>
        <v>0.3649633616253582</v>
      </c>
      <c r="BO74" s="294">
        <f t="shared" si="33"/>
        <v>8.1494037758406276E-4</v>
      </c>
      <c r="BP74" s="141">
        <f t="shared" si="20"/>
        <v>118.26333333333334</v>
      </c>
      <c r="BQ74" s="141">
        <f t="shared" si="21"/>
        <v>124.81916666666667</v>
      </c>
      <c r="BR74" s="6">
        <f t="shared" si="34"/>
        <v>5.5434200512979537E-2</v>
      </c>
    </row>
    <row r="75" spans="1:70" ht="15.75">
      <c r="A75" s="232">
        <v>78.63</v>
      </c>
      <c r="B75" s="336">
        <f t="shared" si="22"/>
        <v>7.8629999999999967E-3</v>
      </c>
      <c r="C75" s="248">
        <v>5060101</v>
      </c>
      <c r="D75" s="351">
        <f t="shared" si="23"/>
        <v>7</v>
      </c>
      <c r="E75" s="204" t="s">
        <v>151</v>
      </c>
      <c r="F75" s="231">
        <v>163.83124999999998</v>
      </c>
      <c r="G75" s="141">
        <v>163.83125000000001</v>
      </c>
      <c r="H75" s="141">
        <v>163.83124999999998</v>
      </c>
      <c r="I75" s="141">
        <v>163.83125000000001</v>
      </c>
      <c r="J75">
        <v>164.07</v>
      </c>
      <c r="K75">
        <v>164.07</v>
      </c>
      <c r="L75">
        <v>163.80000000000001</v>
      </c>
      <c r="M75">
        <v>163.80000000000001</v>
      </c>
      <c r="N75">
        <v>163.80000000000001</v>
      </c>
      <c r="O75" s="175">
        <v>163.74</v>
      </c>
      <c r="P75">
        <v>163.74</v>
      </c>
      <c r="Q75" s="204">
        <v>163.63</v>
      </c>
      <c r="R75" s="203">
        <v>164.41</v>
      </c>
      <c r="S75">
        <v>164.41</v>
      </c>
      <c r="T75">
        <v>164.68</v>
      </c>
      <c r="U75">
        <v>163.88</v>
      </c>
      <c r="V75">
        <v>164.08</v>
      </c>
      <c r="W75">
        <v>164.39</v>
      </c>
      <c r="X75" s="175">
        <v>189.58</v>
      </c>
      <c r="Y75">
        <v>165.15</v>
      </c>
      <c r="Z75" s="175">
        <v>166.67</v>
      </c>
      <c r="AA75">
        <v>169.33</v>
      </c>
      <c r="AB75">
        <v>169.28</v>
      </c>
      <c r="AC75" s="204">
        <v>169.26</v>
      </c>
      <c r="AD75" s="203">
        <v>169.17</v>
      </c>
      <c r="AE75">
        <v>168.96</v>
      </c>
      <c r="AF75">
        <v>168.67</v>
      </c>
      <c r="AG75">
        <v>167.36</v>
      </c>
      <c r="AH75">
        <v>169.14</v>
      </c>
      <c r="AI75">
        <v>169.58</v>
      </c>
      <c r="AJ75">
        <v>169.64</v>
      </c>
      <c r="AK75">
        <v>169.64</v>
      </c>
      <c r="AL75">
        <v>170.17</v>
      </c>
      <c r="AM75">
        <v>170.03</v>
      </c>
      <c r="AN75">
        <v>170.19</v>
      </c>
      <c r="AO75" s="204">
        <v>169.99</v>
      </c>
      <c r="AP75">
        <v>171.37</v>
      </c>
      <c r="AQ75">
        <v>163.83000000000001</v>
      </c>
      <c r="AR75">
        <v>160.83000000000001</v>
      </c>
      <c r="AS75">
        <v>162.94999999999999</v>
      </c>
      <c r="AT75">
        <v>163.19</v>
      </c>
      <c r="AU75">
        <v>163.43</v>
      </c>
      <c r="AV75">
        <v>164.21</v>
      </c>
      <c r="AW75">
        <v>165.77</v>
      </c>
      <c r="AX75">
        <v>165.84</v>
      </c>
      <c r="AY75">
        <v>165.36</v>
      </c>
      <c r="AZ75">
        <v>166.94</v>
      </c>
      <c r="BA75">
        <v>166.3</v>
      </c>
      <c r="BB75">
        <v>164.57</v>
      </c>
      <c r="BC75" s="226">
        <f t="shared" si="24"/>
        <v>163.83124999999998</v>
      </c>
      <c r="BD75" s="227">
        <f t="shared" si="18"/>
        <v>167.92666666666668</v>
      </c>
      <c r="BE75" s="193">
        <f t="shared" si="35"/>
        <v>2.499777464108166E-2</v>
      </c>
      <c r="BF75" s="258">
        <f t="shared" si="19"/>
        <v>2.1949041713506703</v>
      </c>
      <c r="BG75" s="185">
        <f t="shared" si="25"/>
        <v>1.3597417431449887</v>
      </c>
      <c r="BH75" s="295">
        <f t="shared" si="26"/>
        <v>-1.0402886349969998E-2</v>
      </c>
      <c r="BI75" s="184">
        <f t="shared" si="27"/>
        <v>-0.83023765150946227</v>
      </c>
      <c r="BJ75" s="330">
        <f t="shared" si="28"/>
        <v>1.7172649830312365E-4</v>
      </c>
      <c r="BK75" s="300">
        <f t="shared" si="29"/>
        <v>169.24166666666665</v>
      </c>
      <c r="BL75" s="300">
        <f t="shared" si="30"/>
        <v>164.43499999999997</v>
      </c>
      <c r="BM75" s="297">
        <f t="shared" si="31"/>
        <v>-2.8401201437786239E-2</v>
      </c>
      <c r="BN75" s="301">
        <f t="shared" si="32"/>
        <v>-2.4468013873689065</v>
      </c>
      <c r="BO75" s="294">
        <f t="shared" si="33"/>
        <v>-5.4635545815212572E-3</v>
      </c>
      <c r="BP75" s="141">
        <f t="shared" si="20"/>
        <v>166.17833333333331</v>
      </c>
      <c r="BQ75" s="141">
        <f t="shared" si="21"/>
        <v>168.51749999999996</v>
      </c>
      <c r="BR75" s="6">
        <f t="shared" si="34"/>
        <v>1.4076243393141841E-2</v>
      </c>
    </row>
    <row r="76" spans="1:70" ht="15.75">
      <c r="A76" s="232">
        <v>18.059999999999999</v>
      </c>
      <c r="B76" s="336">
        <f t="shared" si="22"/>
        <v>1.8059999999999992E-3</v>
      </c>
      <c r="C76" s="248">
        <v>5060201</v>
      </c>
      <c r="D76" s="351">
        <f t="shared" si="23"/>
        <v>7</v>
      </c>
      <c r="E76" s="204" t="s">
        <v>246</v>
      </c>
      <c r="F76" s="231">
        <v>201.40999999999997</v>
      </c>
      <c r="G76" s="141">
        <v>201.40999999999994</v>
      </c>
      <c r="H76" s="141">
        <v>201.40999999999997</v>
      </c>
      <c r="I76" s="141">
        <v>201.40999999999997</v>
      </c>
      <c r="J76">
        <v>201.32</v>
      </c>
      <c r="K76">
        <v>201.32</v>
      </c>
      <c r="L76">
        <v>201.32</v>
      </c>
      <c r="M76">
        <v>201.32</v>
      </c>
      <c r="N76">
        <v>201.32</v>
      </c>
      <c r="O76" s="178">
        <v>201.32</v>
      </c>
      <c r="P76">
        <v>201.32</v>
      </c>
      <c r="Q76" s="204">
        <v>202.04</v>
      </c>
      <c r="R76" s="203">
        <v>200.68</v>
      </c>
      <c r="S76">
        <v>200.68</v>
      </c>
      <c r="T76">
        <v>200.68</v>
      </c>
      <c r="U76">
        <v>202.02</v>
      </c>
      <c r="V76">
        <v>199.96</v>
      </c>
      <c r="W76">
        <v>199.96</v>
      </c>
      <c r="X76" s="178">
        <v>157.38</v>
      </c>
      <c r="Y76">
        <v>199.96</v>
      </c>
      <c r="Z76" s="178">
        <v>199.96</v>
      </c>
      <c r="AA76">
        <v>210.43</v>
      </c>
      <c r="AB76">
        <v>210.43</v>
      </c>
      <c r="AC76" s="204">
        <v>199.96</v>
      </c>
      <c r="AD76" s="203">
        <v>199.96</v>
      </c>
      <c r="AE76">
        <v>199.96</v>
      </c>
      <c r="AF76">
        <v>199.92</v>
      </c>
      <c r="AG76">
        <v>199.8</v>
      </c>
      <c r="AH76">
        <v>199.43</v>
      </c>
      <c r="AI76">
        <v>199.43</v>
      </c>
      <c r="AJ76">
        <v>200.79</v>
      </c>
      <c r="AK76">
        <v>200.79</v>
      </c>
      <c r="AL76">
        <v>200.79</v>
      </c>
      <c r="AM76">
        <v>200.77</v>
      </c>
      <c r="AN76">
        <v>200.55</v>
      </c>
      <c r="AO76" s="204">
        <v>200.55</v>
      </c>
      <c r="AP76">
        <v>201.17</v>
      </c>
      <c r="AQ76">
        <v>201.17</v>
      </c>
      <c r="AR76">
        <v>196.78</v>
      </c>
      <c r="AS76">
        <v>201.17</v>
      </c>
      <c r="AT76">
        <v>201.17</v>
      </c>
      <c r="AU76">
        <v>201.17</v>
      </c>
      <c r="AV76">
        <v>202.46</v>
      </c>
      <c r="AW76">
        <v>203.89</v>
      </c>
      <c r="AX76">
        <v>204.84</v>
      </c>
      <c r="AY76">
        <v>207.43</v>
      </c>
      <c r="AZ76">
        <v>207.43</v>
      </c>
      <c r="BA76">
        <v>209.94</v>
      </c>
      <c r="BB76">
        <v>215.56</v>
      </c>
      <c r="BC76" s="226">
        <f t="shared" si="24"/>
        <v>201.40999999999997</v>
      </c>
      <c r="BD76" s="227">
        <f t="shared" si="18"/>
        <v>198.50833333333335</v>
      </c>
      <c r="BE76" s="193">
        <f t="shared" si="35"/>
        <v>-1.4406765635602059E-2</v>
      </c>
      <c r="BF76" s="258">
        <f t="shared" si="19"/>
        <v>-0.35718602738146166</v>
      </c>
      <c r="BG76" s="185">
        <f t="shared" si="25"/>
        <v>-0.22127651759841102</v>
      </c>
      <c r="BH76" s="295">
        <f t="shared" si="26"/>
        <v>2.6769553205677754E-2</v>
      </c>
      <c r="BI76" s="184">
        <f t="shared" si="27"/>
        <v>0.61947260832203332</v>
      </c>
      <c r="BJ76" s="330">
        <f t="shared" si="28"/>
        <v>-1.2813182060393804E-4</v>
      </c>
      <c r="BK76" s="300">
        <f t="shared" si="29"/>
        <v>201.00250000000003</v>
      </c>
      <c r="BL76" s="300">
        <f t="shared" si="30"/>
        <v>204.41749999999999</v>
      </c>
      <c r="BM76" s="297">
        <f t="shared" si="31"/>
        <v>1.698983843484525E-2</v>
      </c>
      <c r="BN76" s="301">
        <f t="shared" si="32"/>
        <v>0.3992775488435632</v>
      </c>
      <c r="BO76" s="294">
        <f t="shared" si="33"/>
        <v>8.9156181312640586E-4</v>
      </c>
      <c r="BP76" s="141">
        <f t="shared" si="20"/>
        <v>197.39000000000001</v>
      </c>
      <c r="BQ76" s="141">
        <f t="shared" si="21"/>
        <v>201.66916666666668</v>
      </c>
      <c r="BR76" s="6">
        <f t="shared" si="34"/>
        <v>2.1678740902105753E-2</v>
      </c>
    </row>
    <row r="77" spans="1:70" ht="15.75">
      <c r="A77" s="232">
        <v>5.89</v>
      </c>
      <c r="B77" s="336">
        <f t="shared" si="22"/>
        <v>5.8899999999999979E-4</v>
      </c>
      <c r="C77" s="248">
        <v>5060202</v>
      </c>
      <c r="D77" s="351">
        <f t="shared" si="23"/>
        <v>7</v>
      </c>
      <c r="E77" s="204" t="s">
        <v>247</v>
      </c>
      <c r="F77" s="231">
        <v>193.49250000000004</v>
      </c>
      <c r="G77" s="141">
        <v>193.49250000000004</v>
      </c>
      <c r="H77" s="141">
        <v>193.49250000000004</v>
      </c>
      <c r="I77" s="141">
        <v>193.49250000000004</v>
      </c>
      <c r="J77">
        <v>192.93</v>
      </c>
      <c r="K77">
        <v>192.93</v>
      </c>
      <c r="L77">
        <v>192.93</v>
      </c>
      <c r="M77">
        <v>192.93</v>
      </c>
      <c r="N77">
        <v>192.93</v>
      </c>
      <c r="O77" s="175">
        <v>192.93</v>
      </c>
      <c r="P77">
        <v>192.93</v>
      </c>
      <c r="Q77" s="204">
        <v>197.43</v>
      </c>
      <c r="R77" s="203">
        <v>197.43</v>
      </c>
      <c r="S77">
        <v>197.43</v>
      </c>
      <c r="T77">
        <v>197.43</v>
      </c>
      <c r="U77">
        <v>195.93</v>
      </c>
      <c r="V77">
        <v>198.93</v>
      </c>
      <c r="W77">
        <v>198.93</v>
      </c>
      <c r="X77" s="175">
        <v>168.25</v>
      </c>
      <c r="Y77">
        <v>198.93</v>
      </c>
      <c r="Z77" s="175">
        <v>194.43</v>
      </c>
      <c r="AA77">
        <v>194.43</v>
      </c>
      <c r="AB77">
        <v>197.43</v>
      </c>
      <c r="AC77" s="204">
        <v>197.43</v>
      </c>
      <c r="AD77" s="203">
        <v>197.43</v>
      </c>
      <c r="AE77">
        <v>197.43</v>
      </c>
      <c r="AF77">
        <v>195.93</v>
      </c>
      <c r="AG77">
        <v>195.78</v>
      </c>
      <c r="AH77">
        <v>195.78</v>
      </c>
      <c r="AI77">
        <v>195.78</v>
      </c>
      <c r="AJ77">
        <v>195.78</v>
      </c>
      <c r="AK77">
        <v>195.78</v>
      </c>
      <c r="AL77">
        <v>195.78</v>
      </c>
      <c r="AM77">
        <v>194.43</v>
      </c>
      <c r="AN77">
        <v>194.21</v>
      </c>
      <c r="AO77" s="204">
        <v>194.21</v>
      </c>
      <c r="AP77">
        <v>192.63</v>
      </c>
      <c r="AQ77">
        <v>192.63</v>
      </c>
      <c r="AR77">
        <v>186.02</v>
      </c>
      <c r="AS77">
        <v>192.63</v>
      </c>
      <c r="AT77">
        <v>192.63</v>
      </c>
      <c r="AU77">
        <v>192.63</v>
      </c>
      <c r="AV77">
        <v>192.41</v>
      </c>
      <c r="AW77">
        <v>192.63</v>
      </c>
      <c r="AX77">
        <v>192.63</v>
      </c>
      <c r="AY77">
        <v>192.63</v>
      </c>
      <c r="AZ77">
        <v>192.63</v>
      </c>
      <c r="BA77">
        <v>192.63</v>
      </c>
      <c r="BB77">
        <v>195.63</v>
      </c>
      <c r="BC77" s="226">
        <f t="shared" si="24"/>
        <v>193.49250000000004</v>
      </c>
      <c r="BD77" s="227">
        <f t="shared" si="18"/>
        <v>194.74833333333333</v>
      </c>
      <c r="BE77" s="193">
        <f t="shared" si="35"/>
        <v>6.4903463097190084E-3</v>
      </c>
      <c r="BF77" s="258">
        <f t="shared" si="19"/>
        <v>5.0416941483333755E-2</v>
      </c>
      <c r="BG77" s="185">
        <f t="shared" si="25"/>
        <v>3.1233263297504827E-2</v>
      </c>
      <c r="BH77" s="295">
        <f t="shared" si="26"/>
        <v>1.5573898146706178E-2</v>
      </c>
      <c r="BI77" s="184">
        <f t="shared" si="27"/>
        <v>0.10784613751956036</v>
      </c>
      <c r="BJ77" s="330">
        <f t="shared" si="28"/>
        <v>-2.2306913590439773E-5</v>
      </c>
      <c r="BK77" s="300">
        <f t="shared" si="29"/>
        <v>196.23</v>
      </c>
      <c r="BL77" s="300">
        <f t="shared" si="30"/>
        <v>192.31083333333336</v>
      </c>
      <c r="BM77" s="297">
        <f t="shared" si="31"/>
        <v>-1.9972311403285037E-2</v>
      </c>
      <c r="BN77" s="301">
        <f t="shared" si="32"/>
        <v>-0.1494429611144408</v>
      </c>
      <c r="BO77" s="294">
        <f t="shared" si="33"/>
        <v>-3.3369679250954396E-4</v>
      </c>
      <c r="BP77" s="141">
        <f t="shared" si="20"/>
        <v>193.62333333333336</v>
      </c>
      <c r="BQ77" s="141">
        <f t="shared" si="21"/>
        <v>196.38000000000002</v>
      </c>
      <c r="BR77" s="6">
        <f t="shared" si="34"/>
        <v>1.4237264792466453E-2</v>
      </c>
    </row>
    <row r="78" spans="1:70" ht="15.75">
      <c r="A78" s="232">
        <v>149.37</v>
      </c>
      <c r="B78" s="336">
        <f t="shared" si="22"/>
        <v>1.4936999999999995E-2</v>
      </c>
      <c r="C78" s="249">
        <v>6010101</v>
      </c>
      <c r="D78" s="351">
        <f t="shared" si="23"/>
        <v>7</v>
      </c>
      <c r="E78" s="273" t="s">
        <v>154</v>
      </c>
      <c r="F78" s="231">
        <v>154.98625000000004</v>
      </c>
      <c r="G78" s="141">
        <v>154.98625000000004</v>
      </c>
      <c r="H78" s="141">
        <v>154.98625000000004</v>
      </c>
      <c r="I78" s="141">
        <v>154.98625000000001</v>
      </c>
      <c r="J78">
        <v>153.41</v>
      </c>
      <c r="K78">
        <v>153.37</v>
      </c>
      <c r="L78">
        <v>153.37</v>
      </c>
      <c r="M78">
        <v>153.37</v>
      </c>
      <c r="N78">
        <v>155.13999999999999</v>
      </c>
      <c r="O78" s="178">
        <v>156.66</v>
      </c>
      <c r="P78">
        <v>156.66</v>
      </c>
      <c r="Q78" s="204">
        <v>157.91</v>
      </c>
      <c r="R78" s="203">
        <v>158.46</v>
      </c>
      <c r="S78">
        <v>158.86000000000001</v>
      </c>
      <c r="T78">
        <v>159.5</v>
      </c>
      <c r="U78">
        <v>160.81</v>
      </c>
      <c r="V78">
        <v>167.85</v>
      </c>
      <c r="W78">
        <v>161.81</v>
      </c>
      <c r="X78" s="178">
        <v>165.61</v>
      </c>
      <c r="Y78">
        <v>163.44</v>
      </c>
      <c r="Z78" s="178">
        <v>164.79</v>
      </c>
      <c r="AA78">
        <v>165.57</v>
      </c>
      <c r="AB78">
        <v>168.07</v>
      </c>
      <c r="AC78" s="204">
        <v>169.98</v>
      </c>
      <c r="AD78" s="203">
        <v>171.14</v>
      </c>
      <c r="AE78">
        <v>171.22</v>
      </c>
      <c r="AF78">
        <v>172.68</v>
      </c>
      <c r="AG78">
        <v>169.81</v>
      </c>
      <c r="AH78">
        <v>169.94</v>
      </c>
      <c r="AI78">
        <v>167.34</v>
      </c>
      <c r="AJ78">
        <v>170.03</v>
      </c>
      <c r="AK78">
        <v>170.69</v>
      </c>
      <c r="AL78">
        <v>170.98</v>
      </c>
      <c r="AM78">
        <v>170.9</v>
      </c>
      <c r="AN78">
        <v>172.43</v>
      </c>
      <c r="AO78" s="204">
        <v>172.71</v>
      </c>
      <c r="AP78">
        <v>171.03</v>
      </c>
      <c r="AQ78">
        <v>172.42</v>
      </c>
      <c r="AR78">
        <v>174.77</v>
      </c>
      <c r="AS78">
        <v>174.28</v>
      </c>
      <c r="AT78">
        <v>175.15</v>
      </c>
      <c r="AU78">
        <v>181.58</v>
      </c>
      <c r="AV78">
        <v>180.17</v>
      </c>
      <c r="AW78">
        <v>179.09</v>
      </c>
      <c r="AX78">
        <v>179.22</v>
      </c>
      <c r="AY78">
        <v>178.99</v>
      </c>
      <c r="AZ78">
        <v>179.7</v>
      </c>
      <c r="BA78">
        <v>181.04</v>
      </c>
      <c r="BB78">
        <v>180.92</v>
      </c>
      <c r="BC78" s="226">
        <f t="shared" si="24"/>
        <v>154.98625000000001</v>
      </c>
      <c r="BD78" s="227">
        <f t="shared" si="18"/>
        <v>163.72916666666666</v>
      </c>
      <c r="BE78" s="193">
        <f t="shared" si="35"/>
        <v>5.641091817284849E-2</v>
      </c>
      <c r="BF78" s="258">
        <f t="shared" si="19"/>
        <v>8.9012072862770264</v>
      </c>
      <c r="BG78" s="185">
        <f t="shared" si="25"/>
        <v>5.5142922727643313</v>
      </c>
      <c r="BH78" s="295">
        <f t="shared" si="26"/>
        <v>-6.6283694211222155E-4</v>
      </c>
      <c r="BI78" s="184">
        <f t="shared" si="27"/>
        <v>-0.10939882893920097</v>
      </c>
      <c r="BJ78" s="331">
        <f t="shared" si="28"/>
        <v>2.2628072550112837E-5</v>
      </c>
      <c r="BK78" s="300">
        <f t="shared" si="29"/>
        <v>170.23166666666665</v>
      </c>
      <c r="BL78" s="300">
        <f t="shared" si="30"/>
        <v>178.11083333333332</v>
      </c>
      <c r="BM78" s="167">
        <f t="shared" si="31"/>
        <v>4.6284964607055112E-2</v>
      </c>
      <c r="BN78" s="301">
        <f t="shared" si="32"/>
        <v>7.6192128272072628</v>
      </c>
      <c r="BO78" s="324">
        <f t="shared" si="33"/>
        <v>1.7013226069173173E-2</v>
      </c>
      <c r="BP78" s="141">
        <f t="shared" si="20"/>
        <v>159.38666666666666</v>
      </c>
      <c r="BQ78" s="141">
        <f t="shared" si="21"/>
        <v>168.66749999999999</v>
      </c>
      <c r="BR78" s="6">
        <f t="shared" si="34"/>
        <v>5.8228417266187105E-2</v>
      </c>
    </row>
    <row r="79" spans="1:70" ht="15.75">
      <c r="A79" s="232">
        <v>39.96</v>
      </c>
      <c r="B79" s="336">
        <f t="shared" si="22"/>
        <v>3.9959999999999987E-3</v>
      </c>
      <c r="C79" s="249">
        <v>6010201</v>
      </c>
      <c r="D79" s="351">
        <f t="shared" si="23"/>
        <v>7</v>
      </c>
      <c r="E79" s="204" t="s">
        <v>156</v>
      </c>
      <c r="F79" s="231">
        <v>152.85750000000002</v>
      </c>
      <c r="G79" s="141">
        <v>152.85750000000002</v>
      </c>
      <c r="H79" s="141">
        <v>152.85750000000002</v>
      </c>
      <c r="I79" s="141">
        <v>152.85750000000002</v>
      </c>
      <c r="J79">
        <v>152.41</v>
      </c>
      <c r="K79">
        <v>152.41</v>
      </c>
      <c r="L79">
        <v>152.69</v>
      </c>
      <c r="M79">
        <v>152.69</v>
      </c>
      <c r="N79">
        <v>152.69</v>
      </c>
      <c r="O79" s="175">
        <v>152.99</v>
      </c>
      <c r="P79">
        <v>152.99</v>
      </c>
      <c r="Q79" s="204">
        <v>153.99</v>
      </c>
      <c r="R79" s="203">
        <v>150.30000000000001</v>
      </c>
      <c r="S79">
        <v>150.30000000000001</v>
      </c>
      <c r="T79">
        <v>150.06</v>
      </c>
      <c r="U79">
        <v>149.15</v>
      </c>
      <c r="V79">
        <v>149.18</v>
      </c>
      <c r="W79">
        <v>154.82</v>
      </c>
      <c r="X79" s="175">
        <v>155.74</v>
      </c>
      <c r="Y79">
        <v>156.15</v>
      </c>
      <c r="Z79" s="175">
        <v>154.43</v>
      </c>
      <c r="AA79">
        <v>153.36000000000001</v>
      </c>
      <c r="AB79">
        <v>152.13999999999999</v>
      </c>
      <c r="AC79" s="204">
        <v>153.66</v>
      </c>
      <c r="AD79" s="203">
        <v>155.94</v>
      </c>
      <c r="AE79">
        <v>155.58000000000001</v>
      </c>
      <c r="AF79">
        <v>156.13</v>
      </c>
      <c r="AG79">
        <v>152.49</v>
      </c>
      <c r="AH79">
        <v>152.32</v>
      </c>
      <c r="AI79">
        <v>152.43</v>
      </c>
      <c r="AJ79">
        <v>153.58000000000001</v>
      </c>
      <c r="AK79">
        <v>153.58000000000001</v>
      </c>
      <c r="AL79">
        <v>153.61000000000001</v>
      </c>
      <c r="AM79">
        <v>153.5</v>
      </c>
      <c r="AN79">
        <v>153.77000000000001</v>
      </c>
      <c r="AO79" s="204">
        <v>153.08000000000001</v>
      </c>
      <c r="AP79">
        <v>151.53</v>
      </c>
      <c r="AQ79">
        <v>151.77000000000001</v>
      </c>
      <c r="AR79">
        <v>147.41999999999999</v>
      </c>
      <c r="AS79">
        <v>149.32</v>
      </c>
      <c r="AT79">
        <v>149.49</v>
      </c>
      <c r="AU79">
        <v>149.88999999999999</v>
      </c>
      <c r="AV79">
        <v>152.77000000000001</v>
      </c>
      <c r="AW79">
        <v>154.16999999999999</v>
      </c>
      <c r="AX79">
        <v>157.66</v>
      </c>
      <c r="AY79">
        <v>158.72</v>
      </c>
      <c r="AZ79">
        <v>157.38999999999999</v>
      </c>
      <c r="BA79">
        <v>156.15</v>
      </c>
      <c r="BB79">
        <v>157.59</v>
      </c>
      <c r="BC79" s="226">
        <f t="shared" si="24"/>
        <v>152.85750000000002</v>
      </c>
      <c r="BD79" s="227">
        <f t="shared" si="18"/>
        <v>152.44083333333336</v>
      </c>
      <c r="BE79" s="193">
        <f t="shared" si="35"/>
        <v>-2.7258503290100711E-3</v>
      </c>
      <c r="BF79" s="258">
        <f t="shared" si="19"/>
        <v>-0.11348629889457715</v>
      </c>
      <c r="BG79" s="185">
        <f t="shared" si="25"/>
        <v>-7.0304690243960438E-2</v>
      </c>
      <c r="BH79" s="295">
        <f t="shared" si="26"/>
        <v>9.221902017291006E-3</v>
      </c>
      <c r="BI79" s="184">
        <f t="shared" si="27"/>
        <v>0.35120122148305266</v>
      </c>
      <c r="BJ79" s="331">
        <f t="shared" si="28"/>
        <v>-7.2642520916045244E-5</v>
      </c>
      <c r="BK79" s="300">
        <f t="shared" si="29"/>
        <v>153.74666666666667</v>
      </c>
      <c r="BL79" s="300">
        <f t="shared" si="30"/>
        <v>153.52833333333334</v>
      </c>
      <c r="BM79" s="297">
        <f t="shared" si="31"/>
        <v>-1.4200849882923805E-3</v>
      </c>
      <c r="BN79" s="301">
        <f t="shared" si="32"/>
        <v>-5.6482246467211047E-2</v>
      </c>
      <c r="BO79" s="294">
        <f t="shared" si="33"/>
        <v>-1.2612132641970616E-4</v>
      </c>
      <c r="BP79" s="141">
        <f t="shared" si="20"/>
        <v>152.07500000000002</v>
      </c>
      <c r="BQ79" s="141">
        <f t="shared" si="21"/>
        <v>154.01749999999998</v>
      </c>
      <c r="BR79" s="6">
        <f t="shared" si="34"/>
        <v>1.2773302646720053E-2</v>
      </c>
    </row>
    <row r="80" spans="1:70" ht="15.75">
      <c r="A80" s="232">
        <v>4.38</v>
      </c>
      <c r="B80" s="336">
        <f t="shared" si="22"/>
        <v>4.379999999999998E-4</v>
      </c>
      <c r="C80" s="249">
        <v>6010301</v>
      </c>
      <c r="D80" s="351">
        <f t="shared" si="23"/>
        <v>7</v>
      </c>
      <c r="E80" s="204" t="s">
        <v>157</v>
      </c>
      <c r="F80" s="231">
        <v>99.180000000000021</v>
      </c>
      <c r="G80" s="141">
        <v>99.180000000000021</v>
      </c>
      <c r="H80" s="141">
        <v>99.18</v>
      </c>
      <c r="I80" s="141">
        <v>99.18</v>
      </c>
      <c r="J80">
        <v>99.18</v>
      </c>
      <c r="K80">
        <v>99.18</v>
      </c>
      <c r="L80">
        <v>99.18</v>
      </c>
      <c r="M80">
        <v>99.18</v>
      </c>
      <c r="N80">
        <v>99.18</v>
      </c>
      <c r="O80" s="178">
        <v>99.18</v>
      </c>
      <c r="P80">
        <v>99.18</v>
      </c>
      <c r="Q80" s="204">
        <v>99.18</v>
      </c>
      <c r="R80" s="203">
        <v>99.18</v>
      </c>
      <c r="S80">
        <v>99.18</v>
      </c>
      <c r="T80">
        <v>99.18</v>
      </c>
      <c r="U80">
        <v>99.18</v>
      </c>
      <c r="V80">
        <v>99.18</v>
      </c>
      <c r="W80">
        <v>99.18</v>
      </c>
      <c r="X80" s="178">
        <v>110.72</v>
      </c>
      <c r="Y80">
        <v>99.18</v>
      </c>
      <c r="Z80" s="178">
        <v>99.18</v>
      </c>
      <c r="AA80">
        <v>99.18</v>
      </c>
      <c r="AB80">
        <v>99.18</v>
      </c>
      <c r="AC80" s="204">
        <v>99.18</v>
      </c>
      <c r="AD80" s="203">
        <v>99.18</v>
      </c>
      <c r="AE80">
        <v>99.18</v>
      </c>
      <c r="AF80">
        <v>99.18</v>
      </c>
      <c r="AG80">
        <v>99.18</v>
      </c>
      <c r="AH80">
        <v>99.18</v>
      </c>
      <c r="AI80">
        <v>99.18</v>
      </c>
      <c r="AJ80">
        <v>99.18</v>
      </c>
      <c r="AK80">
        <v>99.18</v>
      </c>
      <c r="AL80">
        <v>99.18</v>
      </c>
      <c r="AM80">
        <v>99.18</v>
      </c>
      <c r="AN80">
        <v>99.18</v>
      </c>
      <c r="AO80" s="204">
        <v>99.18</v>
      </c>
      <c r="AP80">
        <v>99.18</v>
      </c>
      <c r="AQ80">
        <v>99.18</v>
      </c>
      <c r="AR80">
        <v>99.18</v>
      </c>
      <c r="AS80">
        <v>99.18</v>
      </c>
      <c r="AT80">
        <v>99.18</v>
      </c>
      <c r="AU80">
        <v>99.18</v>
      </c>
      <c r="AV80">
        <v>99.18</v>
      </c>
      <c r="AW80">
        <v>99.18</v>
      </c>
      <c r="AX80">
        <v>99.18</v>
      </c>
      <c r="AY80">
        <v>99.18</v>
      </c>
      <c r="AZ80">
        <v>99.18</v>
      </c>
      <c r="BA80">
        <v>99.18</v>
      </c>
      <c r="BB80">
        <v>99.18</v>
      </c>
      <c r="BC80" s="226">
        <f t="shared" si="24"/>
        <v>99.180000000000049</v>
      </c>
      <c r="BD80" s="227">
        <f t="shared" si="18"/>
        <v>100.14166666666669</v>
      </c>
      <c r="BE80" s="193">
        <f t="shared" si="35"/>
        <v>9.6961753041604481E-3</v>
      </c>
      <c r="BF80" s="258">
        <f t="shared" si="19"/>
        <v>2.8709648022453356E-2</v>
      </c>
      <c r="BG80" s="185">
        <f t="shared" si="25"/>
        <v>1.7785608755350495E-2</v>
      </c>
      <c r="BH80" s="295">
        <f t="shared" si="26"/>
        <v>0</v>
      </c>
      <c r="BI80" s="184">
        <f t="shared" si="27"/>
        <v>0</v>
      </c>
      <c r="BJ80" s="331">
        <f t="shared" si="28"/>
        <v>0</v>
      </c>
      <c r="BK80" s="300">
        <f t="shared" si="29"/>
        <v>99.180000000000021</v>
      </c>
      <c r="BL80" s="300">
        <f t="shared" si="30"/>
        <v>99.180000000000021</v>
      </c>
      <c r="BM80" s="297">
        <f t="shared" si="31"/>
        <v>0</v>
      </c>
      <c r="BN80" s="301">
        <f t="shared" si="32"/>
        <v>0</v>
      </c>
      <c r="BO80" s="294">
        <f t="shared" si="33"/>
        <v>0</v>
      </c>
      <c r="BP80" s="141">
        <f t="shared" si="20"/>
        <v>100.14166666666669</v>
      </c>
      <c r="BQ80" s="141">
        <f t="shared" si="21"/>
        <v>99.180000000000021</v>
      </c>
      <c r="BR80" s="6">
        <f t="shared" si="34"/>
        <v>-9.6030623283681615E-3</v>
      </c>
    </row>
    <row r="81" spans="1:70" ht="15.75">
      <c r="A81" s="232">
        <v>52.52</v>
      </c>
      <c r="B81" s="336">
        <f t="shared" si="22"/>
        <v>5.251999999999998E-3</v>
      </c>
      <c r="C81" s="249">
        <v>6020101</v>
      </c>
      <c r="D81" s="351">
        <f t="shared" si="23"/>
        <v>7</v>
      </c>
      <c r="E81" s="204" t="s">
        <v>158</v>
      </c>
      <c r="F81" s="231">
        <v>204.19000000000003</v>
      </c>
      <c r="G81" s="141">
        <v>204.19000000000003</v>
      </c>
      <c r="H81" s="141">
        <v>204.19000000000003</v>
      </c>
      <c r="I81" s="141">
        <v>204.19000000000003</v>
      </c>
      <c r="J81">
        <v>204.19</v>
      </c>
      <c r="K81">
        <v>204.19</v>
      </c>
      <c r="L81">
        <v>204.19</v>
      </c>
      <c r="M81">
        <v>204.19</v>
      </c>
      <c r="N81">
        <v>204.19</v>
      </c>
      <c r="O81" s="175">
        <v>204.19</v>
      </c>
      <c r="P81">
        <v>204.19</v>
      </c>
      <c r="Q81" s="204">
        <v>204.19</v>
      </c>
      <c r="R81" s="203">
        <v>205.37</v>
      </c>
      <c r="S81">
        <v>205.37</v>
      </c>
      <c r="T81">
        <v>205.37</v>
      </c>
      <c r="U81">
        <v>205.37</v>
      </c>
      <c r="V81">
        <v>202.85</v>
      </c>
      <c r="W81">
        <v>209.51</v>
      </c>
      <c r="X81" s="175">
        <v>208.69</v>
      </c>
      <c r="Y81">
        <v>209.72</v>
      </c>
      <c r="Z81" s="175">
        <v>208.41</v>
      </c>
      <c r="AA81">
        <v>207.6</v>
      </c>
      <c r="AB81">
        <v>205.14</v>
      </c>
      <c r="AC81" s="204">
        <v>205.14</v>
      </c>
      <c r="AD81" s="203">
        <v>210.97</v>
      </c>
      <c r="AE81">
        <v>211.3</v>
      </c>
      <c r="AF81">
        <v>212.7</v>
      </c>
      <c r="AG81">
        <v>213.07</v>
      </c>
      <c r="AH81">
        <v>211.9</v>
      </c>
      <c r="AI81">
        <v>211.9</v>
      </c>
      <c r="AJ81">
        <v>211.9</v>
      </c>
      <c r="AK81">
        <v>211.42</v>
      </c>
      <c r="AL81">
        <v>211.42</v>
      </c>
      <c r="AM81">
        <v>211.94</v>
      </c>
      <c r="AN81">
        <v>214.66</v>
      </c>
      <c r="AO81" s="204">
        <v>214.46</v>
      </c>
      <c r="AP81">
        <v>218.74</v>
      </c>
      <c r="AQ81">
        <v>219.75</v>
      </c>
      <c r="AR81">
        <v>227.65</v>
      </c>
      <c r="AS81">
        <v>220.82</v>
      </c>
      <c r="AT81">
        <v>222.29</v>
      </c>
      <c r="AU81">
        <v>223.75</v>
      </c>
      <c r="AV81">
        <v>224.16</v>
      </c>
      <c r="AW81">
        <v>225.81</v>
      </c>
      <c r="AX81">
        <v>226.2</v>
      </c>
      <c r="AY81">
        <v>226.21</v>
      </c>
      <c r="AZ81">
        <v>226.22</v>
      </c>
      <c r="BA81">
        <v>231.36</v>
      </c>
      <c r="BB81">
        <v>228.84</v>
      </c>
      <c r="BC81" s="226">
        <f t="shared" si="24"/>
        <v>204.19000000000003</v>
      </c>
      <c r="BD81" s="227">
        <f t="shared" si="18"/>
        <v>206.54499999999999</v>
      </c>
      <c r="BE81" s="193">
        <f t="shared" si="35"/>
        <v>1.1533375777462052E-2</v>
      </c>
      <c r="BF81" s="258">
        <f t="shared" si="19"/>
        <v>0.84303348253791621</v>
      </c>
      <c r="BG81" s="185">
        <f t="shared" si="25"/>
        <v>0.52225870816505737</v>
      </c>
      <c r="BH81" s="295">
        <f t="shared" si="26"/>
        <v>-1.0892116182572686E-2</v>
      </c>
      <c r="BI81" s="184">
        <f t="shared" si="27"/>
        <v>-0.80778038704973854</v>
      </c>
      <c r="BJ81" s="331">
        <f t="shared" si="28"/>
        <v>1.6708143386871263E-4</v>
      </c>
      <c r="BK81" s="300">
        <f t="shared" si="29"/>
        <v>210.73333333333335</v>
      </c>
      <c r="BL81" s="300">
        <f t="shared" si="30"/>
        <v>225.25500000000002</v>
      </c>
      <c r="BM81" s="167">
        <f t="shared" si="31"/>
        <v>6.8910155014236141E-2</v>
      </c>
      <c r="BN81" s="301">
        <f t="shared" si="32"/>
        <v>4.9375057888770186</v>
      </c>
      <c r="BO81" s="324">
        <f t="shared" si="33"/>
        <v>1.1025141849831523E-2</v>
      </c>
      <c r="BP81" s="141">
        <f t="shared" si="20"/>
        <v>205.29</v>
      </c>
      <c r="BQ81" s="141">
        <f t="shared" si="21"/>
        <v>209.97916666666666</v>
      </c>
      <c r="BR81" s="6">
        <f t="shared" si="34"/>
        <v>2.2841671131894614E-2</v>
      </c>
    </row>
    <row r="82" spans="1:70" ht="15.75">
      <c r="A82" s="232">
        <v>19.309999999999999</v>
      </c>
      <c r="B82" s="336">
        <f t="shared" si="22"/>
        <v>1.9309999999999991E-3</v>
      </c>
      <c r="C82" s="249">
        <v>6020201</v>
      </c>
      <c r="D82" s="351">
        <f t="shared" si="23"/>
        <v>7</v>
      </c>
      <c r="E82" s="204" t="s">
        <v>160</v>
      </c>
      <c r="F82" s="231">
        <v>158.28750000000002</v>
      </c>
      <c r="G82" s="141">
        <v>158.28750000000002</v>
      </c>
      <c r="H82" s="141">
        <v>158.28750000000002</v>
      </c>
      <c r="I82" s="141">
        <v>158.28749999999999</v>
      </c>
      <c r="J82">
        <v>158.22999999999999</v>
      </c>
      <c r="K82">
        <v>158.22999999999999</v>
      </c>
      <c r="L82">
        <v>158.22999999999999</v>
      </c>
      <c r="M82">
        <v>158.22999999999999</v>
      </c>
      <c r="N82">
        <v>158.22999999999999</v>
      </c>
      <c r="O82" s="178">
        <v>158.22999999999999</v>
      </c>
      <c r="P82">
        <v>158.22999999999999</v>
      </c>
      <c r="Q82" s="204">
        <v>158.69</v>
      </c>
      <c r="R82" s="203">
        <v>158.22999999999999</v>
      </c>
      <c r="S82">
        <v>158.22999999999999</v>
      </c>
      <c r="T82">
        <v>158</v>
      </c>
      <c r="U82">
        <v>157.77000000000001</v>
      </c>
      <c r="V82">
        <v>182.18</v>
      </c>
      <c r="W82">
        <v>192.07</v>
      </c>
      <c r="X82" s="178">
        <v>180.61</v>
      </c>
      <c r="Y82">
        <v>192.07</v>
      </c>
      <c r="Z82" s="178">
        <v>192.16</v>
      </c>
      <c r="AA82">
        <v>184.54</v>
      </c>
      <c r="AB82">
        <v>192.18</v>
      </c>
      <c r="AC82" s="204">
        <v>192.5</v>
      </c>
      <c r="AD82" s="203">
        <v>187.63</v>
      </c>
      <c r="AE82">
        <v>187.63</v>
      </c>
      <c r="AF82">
        <v>187.67</v>
      </c>
      <c r="AG82">
        <v>187.76</v>
      </c>
      <c r="AH82">
        <v>187.4</v>
      </c>
      <c r="AI82">
        <v>187.4</v>
      </c>
      <c r="AJ82">
        <v>187.4</v>
      </c>
      <c r="AK82">
        <v>187.4</v>
      </c>
      <c r="AL82">
        <v>187.4</v>
      </c>
      <c r="AM82">
        <v>189.28</v>
      </c>
      <c r="AN82">
        <v>189.29</v>
      </c>
      <c r="AO82" s="204">
        <v>189.49</v>
      </c>
      <c r="AP82">
        <v>189.49</v>
      </c>
      <c r="AQ82">
        <v>189.49</v>
      </c>
      <c r="AR82">
        <v>182.18</v>
      </c>
      <c r="AS82">
        <v>189.5</v>
      </c>
      <c r="AT82">
        <v>189.5</v>
      </c>
      <c r="AU82">
        <v>189.5</v>
      </c>
      <c r="AV82">
        <v>198.64</v>
      </c>
      <c r="AW82">
        <v>200.51</v>
      </c>
      <c r="AX82">
        <v>200.5</v>
      </c>
      <c r="AY82">
        <v>200.5</v>
      </c>
      <c r="AZ82">
        <v>200.5</v>
      </c>
      <c r="BA82">
        <v>200.67</v>
      </c>
      <c r="BB82">
        <v>198.87</v>
      </c>
      <c r="BC82" s="226">
        <f t="shared" si="24"/>
        <v>158.28750000000002</v>
      </c>
      <c r="BD82" s="227">
        <f t="shared" si="18"/>
        <v>178.37833333333333</v>
      </c>
      <c r="BE82" s="193">
        <f t="shared" si="35"/>
        <v>0.12692621548342919</v>
      </c>
      <c r="BF82" s="258">
        <f t="shared" si="19"/>
        <v>2.6442920513891033</v>
      </c>
      <c r="BG82" s="185">
        <f t="shared" si="25"/>
        <v>1.6381372500320477</v>
      </c>
      <c r="BH82" s="295">
        <f t="shared" si="26"/>
        <v>-8.9699506652712868E-3</v>
      </c>
      <c r="BI82" s="184">
        <f t="shared" si="27"/>
        <v>-0.21214012721589379</v>
      </c>
      <c r="BJ82" s="331">
        <f t="shared" si="28"/>
        <v>4.3879100315591294E-5</v>
      </c>
      <c r="BK82" s="300">
        <f t="shared" si="29"/>
        <v>188.47083333333339</v>
      </c>
      <c r="BL82" s="300">
        <f t="shared" si="30"/>
        <v>195.02999999999997</v>
      </c>
      <c r="BM82" s="297">
        <f t="shared" si="31"/>
        <v>3.48020250701917E-2</v>
      </c>
      <c r="BN82" s="301">
        <f t="shared" si="32"/>
        <v>0.81996889285538221</v>
      </c>
      <c r="BO82" s="294">
        <f t="shared" si="33"/>
        <v>1.8309392925767093E-3</v>
      </c>
      <c r="BP82" s="141">
        <f t="shared" si="20"/>
        <v>164.89166666666665</v>
      </c>
      <c r="BQ82" s="141">
        <f t="shared" si="21"/>
        <v>188.86166666666668</v>
      </c>
      <c r="BR82" s="6">
        <f t="shared" si="34"/>
        <v>0.14536817102137789</v>
      </c>
    </row>
    <row r="83" spans="1:70" ht="15.75">
      <c r="A83" s="232">
        <v>69.5</v>
      </c>
      <c r="B83" s="336">
        <f t="shared" si="22"/>
        <v>6.9499999999999978E-3</v>
      </c>
      <c r="C83" s="249">
        <v>6020301</v>
      </c>
      <c r="D83" s="351">
        <f t="shared" si="23"/>
        <v>7</v>
      </c>
      <c r="E83" s="273" t="s">
        <v>278</v>
      </c>
      <c r="F83" s="231">
        <v>194.19250000000002</v>
      </c>
      <c r="G83" s="141">
        <v>194.1925</v>
      </c>
      <c r="H83" s="141">
        <v>194.1925</v>
      </c>
      <c r="I83" s="141">
        <v>194.1925</v>
      </c>
      <c r="J83">
        <v>193.62</v>
      </c>
      <c r="K83">
        <v>193.62</v>
      </c>
      <c r="L83">
        <v>194.16</v>
      </c>
      <c r="M83">
        <v>194.16</v>
      </c>
      <c r="N83">
        <v>194.16</v>
      </c>
      <c r="O83" s="175">
        <v>194.28</v>
      </c>
      <c r="P83">
        <v>194.28</v>
      </c>
      <c r="Q83" s="204">
        <v>195.26</v>
      </c>
      <c r="R83" s="203">
        <v>195.62</v>
      </c>
      <c r="S83">
        <v>195.62</v>
      </c>
      <c r="T83">
        <v>194.01</v>
      </c>
      <c r="U83">
        <v>193.84</v>
      </c>
      <c r="V83">
        <v>205.56</v>
      </c>
      <c r="W83">
        <v>208.98</v>
      </c>
      <c r="X83" s="175">
        <v>171.27</v>
      </c>
      <c r="Y83">
        <v>208.76</v>
      </c>
      <c r="Z83" s="175">
        <v>208.54</v>
      </c>
      <c r="AA83">
        <v>209.3</v>
      </c>
      <c r="AB83">
        <v>210.05</v>
      </c>
      <c r="AC83" s="204">
        <v>210.17</v>
      </c>
      <c r="AD83" s="203">
        <v>215.59</v>
      </c>
      <c r="AE83">
        <v>215.6</v>
      </c>
      <c r="AF83">
        <v>215.6</v>
      </c>
      <c r="AG83">
        <v>215.7</v>
      </c>
      <c r="AH83">
        <v>214.97</v>
      </c>
      <c r="AI83">
        <v>214.97</v>
      </c>
      <c r="AJ83">
        <v>214.97</v>
      </c>
      <c r="AK83">
        <v>214.49</v>
      </c>
      <c r="AL83">
        <v>214.29</v>
      </c>
      <c r="AM83">
        <v>214.33</v>
      </c>
      <c r="AN83">
        <v>214.18</v>
      </c>
      <c r="AO83" s="204">
        <v>214.66</v>
      </c>
      <c r="AP83">
        <v>217.31</v>
      </c>
      <c r="AQ83">
        <v>217.32</v>
      </c>
      <c r="AR83">
        <v>212.61</v>
      </c>
      <c r="AS83">
        <v>217.33</v>
      </c>
      <c r="AT83">
        <v>217.34</v>
      </c>
      <c r="AU83">
        <v>218.76</v>
      </c>
      <c r="AV83">
        <v>219.05</v>
      </c>
      <c r="AW83">
        <v>222.26</v>
      </c>
      <c r="AX83">
        <v>222.26</v>
      </c>
      <c r="AY83">
        <v>222.26</v>
      </c>
      <c r="AZ83">
        <v>222.84</v>
      </c>
      <c r="BA83">
        <v>223.25</v>
      </c>
      <c r="BB83">
        <v>221.64</v>
      </c>
      <c r="BC83" s="226">
        <f t="shared" si="24"/>
        <v>194.19250000000002</v>
      </c>
      <c r="BD83" s="227">
        <f t="shared" si="18"/>
        <v>200.97666666666669</v>
      </c>
      <c r="BE83" s="193">
        <f t="shared" si="35"/>
        <v>3.4935266123391262E-2</v>
      </c>
      <c r="BF83" s="258">
        <f t="shared" si="19"/>
        <v>3.2137382968670538</v>
      </c>
      <c r="BG83" s="185">
        <f t="shared" si="25"/>
        <v>1.9909088382226516</v>
      </c>
      <c r="BH83" s="295">
        <f t="shared" si="26"/>
        <v>-7.2116461366181772E-3</v>
      </c>
      <c r="BI83" s="184">
        <f t="shared" si="27"/>
        <v>-0.68293398742225864</v>
      </c>
      <c r="BJ83" s="331">
        <f t="shared" si="28"/>
        <v>1.4125818314670514E-4</v>
      </c>
      <c r="BK83" s="300">
        <f t="shared" si="29"/>
        <v>214.22749999999999</v>
      </c>
      <c r="BL83" s="300">
        <f t="shared" si="30"/>
        <v>219.74333333333334</v>
      </c>
      <c r="BM83" s="167">
        <f t="shared" si="31"/>
        <v>2.5747550306722378E-2</v>
      </c>
      <c r="BN83" s="301">
        <f t="shared" si="32"/>
        <v>2.4817748340869192</v>
      </c>
      <c r="BO83" s="324">
        <f t="shared" si="33"/>
        <v>5.541648102325273E-3</v>
      </c>
      <c r="BP83" s="141">
        <f t="shared" si="20"/>
        <v>194.75333333333333</v>
      </c>
      <c r="BQ83" s="141">
        <f t="shared" si="21"/>
        <v>212.8516666666666</v>
      </c>
      <c r="BR83" s="6">
        <f t="shared" si="34"/>
        <v>9.2929517680484297E-2</v>
      </c>
    </row>
    <row r="84" spans="1:70" ht="15.75">
      <c r="A84" s="232">
        <v>11.43</v>
      </c>
      <c r="B84" s="336">
        <f t="shared" si="22"/>
        <v>1.1429999999999995E-3</v>
      </c>
      <c r="C84" s="249">
        <v>6020402</v>
      </c>
      <c r="D84" s="351">
        <f t="shared" si="23"/>
        <v>7</v>
      </c>
      <c r="E84" s="204" t="s">
        <v>162</v>
      </c>
      <c r="F84" s="231">
        <v>196.56125</v>
      </c>
      <c r="G84" s="141">
        <v>196.56125000000003</v>
      </c>
      <c r="H84" s="141">
        <v>196.56125</v>
      </c>
      <c r="I84" s="141">
        <v>196.56125</v>
      </c>
      <c r="J84">
        <v>195.92</v>
      </c>
      <c r="K84">
        <v>195.92</v>
      </c>
      <c r="L84">
        <v>195.92</v>
      </c>
      <c r="M84">
        <v>195.92</v>
      </c>
      <c r="N84">
        <v>196.44</v>
      </c>
      <c r="O84" s="178">
        <v>197.98</v>
      </c>
      <c r="P84">
        <v>197.98</v>
      </c>
      <c r="Q84" s="204">
        <v>196.41</v>
      </c>
      <c r="R84" s="203">
        <v>196.01</v>
      </c>
      <c r="S84">
        <v>196.01</v>
      </c>
      <c r="T84">
        <v>194.72</v>
      </c>
      <c r="U84">
        <v>194.72</v>
      </c>
      <c r="V84">
        <v>195.35</v>
      </c>
      <c r="W84">
        <v>209.35</v>
      </c>
      <c r="X84" s="178">
        <v>196.51</v>
      </c>
      <c r="Y84">
        <v>209.91</v>
      </c>
      <c r="Z84" s="178">
        <v>209.65</v>
      </c>
      <c r="AA84">
        <v>209.05</v>
      </c>
      <c r="AB84">
        <v>205.17</v>
      </c>
      <c r="AC84" s="204">
        <v>206.82</v>
      </c>
      <c r="AD84" s="203">
        <v>204.15</v>
      </c>
      <c r="AE84">
        <v>204.32</v>
      </c>
      <c r="AF84">
        <v>204.39</v>
      </c>
      <c r="AG84">
        <v>204.51</v>
      </c>
      <c r="AH84">
        <v>204.15</v>
      </c>
      <c r="AI84">
        <v>204.15</v>
      </c>
      <c r="AJ84">
        <v>204.15</v>
      </c>
      <c r="AK84">
        <v>204.15</v>
      </c>
      <c r="AL84">
        <v>204.15</v>
      </c>
      <c r="AM84">
        <v>204.46</v>
      </c>
      <c r="AN84">
        <v>204.74</v>
      </c>
      <c r="AO84" s="204">
        <v>204.91</v>
      </c>
      <c r="AP84">
        <v>206.57</v>
      </c>
      <c r="AQ84">
        <v>205.85</v>
      </c>
      <c r="AR84">
        <v>206.97</v>
      </c>
      <c r="AS84">
        <v>204.84</v>
      </c>
      <c r="AT84">
        <v>205.96</v>
      </c>
      <c r="AU84">
        <v>207.68</v>
      </c>
      <c r="AV84">
        <v>207.69</v>
      </c>
      <c r="AW84">
        <v>211.54</v>
      </c>
      <c r="AX84">
        <v>211.53</v>
      </c>
      <c r="AY84">
        <v>211.54</v>
      </c>
      <c r="AZ84">
        <v>208.71</v>
      </c>
      <c r="BA84">
        <v>211.34</v>
      </c>
      <c r="BB84">
        <v>213.6</v>
      </c>
      <c r="BC84" s="226">
        <f t="shared" si="24"/>
        <v>196.56125</v>
      </c>
      <c r="BD84" s="227">
        <f t="shared" si="18"/>
        <v>201.93916666666669</v>
      </c>
      <c r="BE84" s="193">
        <f t="shared" si="35"/>
        <v>2.7360004409143102E-2</v>
      </c>
      <c r="BF84" s="258">
        <f t="shared" si="19"/>
        <v>0.41897633513222549</v>
      </c>
      <c r="BG84" s="185">
        <f t="shared" si="25"/>
        <v>0.25955557409078928</v>
      </c>
      <c r="BH84" s="295">
        <f t="shared" si="26"/>
        <v>1.0693668969433023E-2</v>
      </c>
      <c r="BI84" s="184">
        <f t="shared" si="27"/>
        <v>0.15766043323020759</v>
      </c>
      <c r="BJ84" s="331">
        <f t="shared" si="28"/>
        <v>-3.261051106313072E-5</v>
      </c>
      <c r="BK84" s="300">
        <f t="shared" si="29"/>
        <v>204.54750000000001</v>
      </c>
      <c r="BL84" s="300">
        <f t="shared" si="30"/>
        <v>208.9375</v>
      </c>
      <c r="BM84" s="297">
        <f t="shared" si="31"/>
        <v>2.1462007602146116E-2</v>
      </c>
      <c r="BN84" s="301">
        <f t="shared" si="32"/>
        <v>0.32484574863693028</v>
      </c>
      <c r="BO84" s="294">
        <f t="shared" si="33"/>
        <v>7.2536025499049344E-4</v>
      </c>
      <c r="BP84" s="141">
        <f t="shared" si="20"/>
        <v>197.2833333333333</v>
      </c>
      <c r="BQ84" s="141">
        <f t="shared" si="21"/>
        <v>205.86833333333334</v>
      </c>
      <c r="BR84" s="6">
        <f t="shared" si="34"/>
        <v>4.3516093604798689E-2</v>
      </c>
    </row>
    <row r="85" spans="1:70" ht="15.75">
      <c r="A85" s="232">
        <v>84.26</v>
      </c>
      <c r="B85" s="336">
        <f t="shared" si="22"/>
        <v>8.4259999999999977E-3</v>
      </c>
      <c r="C85" s="249">
        <v>6030101</v>
      </c>
      <c r="D85" s="351">
        <f t="shared" si="23"/>
        <v>7</v>
      </c>
      <c r="E85" s="204" t="s">
        <v>163</v>
      </c>
      <c r="F85" s="231">
        <v>139.49999999999997</v>
      </c>
      <c r="G85" s="141">
        <v>139.5</v>
      </c>
      <c r="H85" s="141">
        <v>139.5</v>
      </c>
      <c r="I85" s="141">
        <v>139.5</v>
      </c>
      <c r="J85">
        <v>139.22999999999999</v>
      </c>
      <c r="K85">
        <v>139.22999999999999</v>
      </c>
      <c r="L85">
        <v>139.59</v>
      </c>
      <c r="M85">
        <v>139.59</v>
      </c>
      <c r="N85">
        <v>139.59</v>
      </c>
      <c r="O85" s="175">
        <v>139.59</v>
      </c>
      <c r="P85">
        <v>139.59</v>
      </c>
      <c r="Q85" s="204">
        <v>139.59</v>
      </c>
      <c r="R85" s="203">
        <v>139.66</v>
      </c>
      <c r="S85">
        <v>139.66</v>
      </c>
      <c r="T85">
        <v>139.66</v>
      </c>
      <c r="U85">
        <v>139.66</v>
      </c>
      <c r="V85">
        <v>144.9</v>
      </c>
      <c r="W85">
        <v>145.91</v>
      </c>
      <c r="X85" s="175">
        <v>147.44</v>
      </c>
      <c r="Y85">
        <v>146.27000000000001</v>
      </c>
      <c r="Z85" s="175">
        <v>146.27000000000001</v>
      </c>
      <c r="AA85">
        <v>147.71</v>
      </c>
      <c r="AB85">
        <v>147.71</v>
      </c>
      <c r="AC85" s="204">
        <v>145.56</v>
      </c>
      <c r="AD85" s="203">
        <v>144.49</v>
      </c>
      <c r="AE85">
        <v>144.49</v>
      </c>
      <c r="AF85">
        <v>144.49</v>
      </c>
      <c r="AG85">
        <v>142.47</v>
      </c>
      <c r="AH85">
        <v>144.03</v>
      </c>
      <c r="AI85">
        <v>144.79</v>
      </c>
      <c r="AJ85">
        <v>146.31</v>
      </c>
      <c r="AK85">
        <v>146.31</v>
      </c>
      <c r="AL85">
        <v>146.07</v>
      </c>
      <c r="AM85">
        <v>146.07</v>
      </c>
      <c r="AN85">
        <v>145.47</v>
      </c>
      <c r="AO85" s="204">
        <v>145.47</v>
      </c>
      <c r="AP85">
        <v>144.88</v>
      </c>
      <c r="AQ85">
        <v>144.88</v>
      </c>
      <c r="AR85">
        <v>141.26</v>
      </c>
      <c r="AS85">
        <v>144.88</v>
      </c>
      <c r="AT85">
        <v>144.71</v>
      </c>
      <c r="AU85">
        <v>144.71</v>
      </c>
      <c r="AV85">
        <v>149.52000000000001</v>
      </c>
      <c r="AW85">
        <v>153.65</v>
      </c>
      <c r="AX85">
        <v>153.68</v>
      </c>
      <c r="AY85">
        <v>153.68</v>
      </c>
      <c r="AZ85">
        <v>153.68</v>
      </c>
      <c r="BA85">
        <v>160.11000000000001</v>
      </c>
      <c r="BB85">
        <v>157.80000000000001</v>
      </c>
      <c r="BC85" s="226">
        <f t="shared" si="24"/>
        <v>139.49999999999997</v>
      </c>
      <c r="BD85" s="227">
        <f t="shared" si="18"/>
        <v>144.20083333333332</v>
      </c>
      <c r="BE85" s="193">
        <f t="shared" si="35"/>
        <v>3.369772998805276E-2</v>
      </c>
      <c r="BF85" s="258">
        <f t="shared" si="19"/>
        <v>2.6997621435705779</v>
      </c>
      <c r="BG85" s="185">
        <f t="shared" si="25"/>
        <v>1.6725009369846482</v>
      </c>
      <c r="BH85" s="295">
        <f t="shared" si="26"/>
        <v>-1.4427581038036319E-2</v>
      </c>
      <c r="BI85" s="184">
        <f t="shared" si="27"/>
        <v>-1.1879590783525615</v>
      </c>
      <c r="BJ85" s="331">
        <f t="shared" si="28"/>
        <v>2.4571765961467777E-4</v>
      </c>
      <c r="BK85" s="300">
        <f t="shared" si="29"/>
        <v>145.23249999999999</v>
      </c>
      <c r="BL85" s="300">
        <f t="shared" si="30"/>
        <v>150.21333333333334</v>
      </c>
      <c r="BM85" s="297">
        <f t="shared" si="31"/>
        <v>3.4295583518381578E-2</v>
      </c>
      <c r="BN85" s="301">
        <f t="shared" si="32"/>
        <v>2.7170016447702232</v>
      </c>
      <c r="BO85" s="294">
        <f t="shared" si="33"/>
        <v>6.0668948697334656E-3</v>
      </c>
      <c r="BP85" s="141">
        <f t="shared" si="20"/>
        <v>141.23666666666671</v>
      </c>
      <c r="BQ85" s="141">
        <f t="shared" si="21"/>
        <v>145.38249999999999</v>
      </c>
      <c r="BR85" s="6">
        <f t="shared" si="34"/>
        <v>2.93538033088665E-2</v>
      </c>
    </row>
    <row r="86" spans="1:70" ht="15.75">
      <c r="A86" s="232">
        <v>126.12</v>
      </c>
      <c r="B86" s="336">
        <f t="shared" si="22"/>
        <v>1.2611999999999996E-2</v>
      </c>
      <c r="C86" s="250">
        <v>7010101</v>
      </c>
      <c r="D86" s="351">
        <f t="shared" si="23"/>
        <v>7</v>
      </c>
      <c r="E86" s="273" t="s">
        <v>280</v>
      </c>
      <c r="F86" s="231">
        <v>174.88375000000002</v>
      </c>
      <c r="G86" s="141">
        <v>174.88375000000002</v>
      </c>
      <c r="H86" s="141">
        <v>174.88375000000005</v>
      </c>
      <c r="I86" s="141">
        <v>174.88375000000002</v>
      </c>
      <c r="J86">
        <v>173.17</v>
      </c>
      <c r="K86">
        <v>173.17</v>
      </c>
      <c r="L86">
        <v>175</v>
      </c>
      <c r="M86">
        <v>175</v>
      </c>
      <c r="N86">
        <v>175</v>
      </c>
      <c r="O86" s="178">
        <v>175.91</v>
      </c>
      <c r="P86">
        <v>175.91</v>
      </c>
      <c r="Q86" s="204">
        <v>175.91</v>
      </c>
      <c r="R86" s="203">
        <v>176.81</v>
      </c>
      <c r="S86">
        <v>176.81</v>
      </c>
      <c r="T86">
        <v>176.81</v>
      </c>
      <c r="U86">
        <v>176.81</v>
      </c>
      <c r="V86">
        <v>175.53</v>
      </c>
      <c r="W86">
        <v>175.99</v>
      </c>
      <c r="X86" s="178">
        <v>187.5</v>
      </c>
      <c r="Y86">
        <v>182.34</v>
      </c>
      <c r="Z86" s="178">
        <v>185.08</v>
      </c>
      <c r="AA86">
        <v>188.26</v>
      </c>
      <c r="AB86">
        <v>190.98</v>
      </c>
      <c r="AC86" s="204">
        <v>193.69</v>
      </c>
      <c r="AD86" s="203">
        <v>195.05</v>
      </c>
      <c r="AE86">
        <v>195.97</v>
      </c>
      <c r="AF86">
        <v>197.33</v>
      </c>
      <c r="AG86">
        <v>200.05</v>
      </c>
      <c r="AH86">
        <v>202.78</v>
      </c>
      <c r="AI86">
        <v>205.5</v>
      </c>
      <c r="AJ86">
        <v>207.78</v>
      </c>
      <c r="AK86">
        <v>207.78</v>
      </c>
      <c r="AL86">
        <v>207.78</v>
      </c>
      <c r="AM86">
        <v>207.78</v>
      </c>
      <c r="AN86">
        <v>207.78</v>
      </c>
      <c r="AO86" s="204">
        <v>207.78</v>
      </c>
      <c r="AP86">
        <v>207.78</v>
      </c>
      <c r="AQ86">
        <v>207.78</v>
      </c>
      <c r="AR86">
        <v>207.78</v>
      </c>
      <c r="AS86">
        <v>207.78</v>
      </c>
      <c r="AT86">
        <v>207.78</v>
      </c>
      <c r="AU86">
        <v>207.78</v>
      </c>
      <c r="AV86">
        <v>214.96</v>
      </c>
      <c r="AW86">
        <v>221.89</v>
      </c>
      <c r="AX86">
        <v>221.89</v>
      </c>
      <c r="AY86">
        <v>221.89</v>
      </c>
      <c r="AZ86">
        <v>221.89</v>
      </c>
      <c r="BA86">
        <v>221.89</v>
      </c>
      <c r="BB86">
        <v>227.17</v>
      </c>
      <c r="BC86" s="226">
        <f t="shared" si="24"/>
        <v>174.88374999999999</v>
      </c>
      <c r="BD86" s="227">
        <f t="shared" si="18"/>
        <v>182.21749999999997</v>
      </c>
      <c r="BE86" s="193">
        <f t="shared" si="35"/>
        <v>4.1934999678357565E-2</v>
      </c>
      <c r="BF86" s="258">
        <f t="shared" si="19"/>
        <v>6.3043346442417736</v>
      </c>
      <c r="BG86" s="185">
        <f t="shared" si="25"/>
        <v>3.9055313167752406</v>
      </c>
      <c r="BH86" s="295">
        <f t="shared" si="26"/>
        <v>2.3795574383703721E-2</v>
      </c>
      <c r="BI86" s="184">
        <f t="shared" si="27"/>
        <v>4.0643016231887685</v>
      </c>
      <c r="BJ86" s="332">
        <f t="shared" si="28"/>
        <v>-8.4066084515555634E-4</v>
      </c>
      <c r="BK86" s="300">
        <f t="shared" si="29"/>
        <v>201.03916666666669</v>
      </c>
      <c r="BL86" s="300">
        <f t="shared" si="30"/>
        <v>215.87333333333331</v>
      </c>
      <c r="BM86" s="167">
        <f t="shared" si="31"/>
        <v>7.3787446061505113E-2</v>
      </c>
      <c r="BN86" s="301">
        <f t="shared" si="32"/>
        <v>12.111935599343497</v>
      </c>
      <c r="BO86" s="308">
        <f t="shared" si="33"/>
        <v>2.7045195239995358E-2</v>
      </c>
      <c r="BP86" s="141">
        <f t="shared" si="20"/>
        <v>176.99916666666664</v>
      </c>
      <c r="BQ86" s="141">
        <f t="shared" si="21"/>
        <v>195.40083333333334</v>
      </c>
      <c r="BR86" s="6">
        <f t="shared" si="34"/>
        <v>0.10396470793177004</v>
      </c>
    </row>
    <row r="87" spans="1:70" ht="15.75">
      <c r="A87" s="232">
        <v>38.43</v>
      </c>
      <c r="B87" s="336">
        <f t="shared" si="22"/>
        <v>3.8429999999999988E-3</v>
      </c>
      <c r="C87" s="250">
        <v>7010201</v>
      </c>
      <c r="D87" s="351">
        <f t="shared" si="23"/>
        <v>7</v>
      </c>
      <c r="E87" s="273" t="s">
        <v>166</v>
      </c>
      <c r="F87" s="231">
        <v>302.65125</v>
      </c>
      <c r="G87" s="141">
        <v>302.65125</v>
      </c>
      <c r="H87" s="141">
        <v>302.65125</v>
      </c>
      <c r="I87" s="141">
        <v>302.65125</v>
      </c>
      <c r="J87">
        <v>302.04000000000002</v>
      </c>
      <c r="K87">
        <v>302.04000000000002</v>
      </c>
      <c r="L87">
        <v>302.04000000000002</v>
      </c>
      <c r="M87">
        <v>302.04000000000002</v>
      </c>
      <c r="N87">
        <v>302.04000000000002</v>
      </c>
      <c r="O87" s="175">
        <v>303.67</v>
      </c>
      <c r="P87">
        <v>303.67</v>
      </c>
      <c r="Q87" s="204">
        <v>303.67</v>
      </c>
      <c r="R87" s="203">
        <v>305.26</v>
      </c>
      <c r="S87">
        <v>305.26</v>
      </c>
      <c r="T87">
        <v>305.26</v>
      </c>
      <c r="U87">
        <v>335.85</v>
      </c>
      <c r="V87">
        <v>339.11</v>
      </c>
      <c r="W87">
        <v>339.11</v>
      </c>
      <c r="X87" s="175">
        <v>315.72000000000003</v>
      </c>
      <c r="Y87">
        <v>345.54</v>
      </c>
      <c r="Z87" s="175">
        <v>347.17</v>
      </c>
      <c r="AA87">
        <v>350.44</v>
      </c>
      <c r="AB87">
        <v>353.7</v>
      </c>
      <c r="AC87" s="204">
        <v>360.09</v>
      </c>
      <c r="AD87" s="203">
        <v>364.89</v>
      </c>
      <c r="AE87">
        <v>366.47</v>
      </c>
      <c r="AF87">
        <v>369.69</v>
      </c>
      <c r="AG87">
        <v>377.7</v>
      </c>
      <c r="AH87">
        <v>387.3</v>
      </c>
      <c r="AI87">
        <v>388.93</v>
      </c>
      <c r="AJ87">
        <v>390.52</v>
      </c>
      <c r="AK87">
        <v>390.52</v>
      </c>
      <c r="AL87">
        <v>390.52</v>
      </c>
      <c r="AM87">
        <v>390.52</v>
      </c>
      <c r="AN87">
        <v>390.52</v>
      </c>
      <c r="AO87" s="204">
        <v>390.52</v>
      </c>
      <c r="AP87">
        <v>390.52</v>
      </c>
      <c r="AQ87">
        <v>390.52</v>
      </c>
      <c r="AR87">
        <v>390.52</v>
      </c>
      <c r="AS87">
        <v>390.52</v>
      </c>
      <c r="AT87">
        <v>390.52</v>
      </c>
      <c r="AU87">
        <v>390.52</v>
      </c>
      <c r="AV87">
        <v>409.67</v>
      </c>
      <c r="AW87">
        <v>414.52</v>
      </c>
      <c r="AX87">
        <v>414.52</v>
      </c>
      <c r="AY87">
        <v>406.36</v>
      </c>
      <c r="AZ87">
        <v>406.36</v>
      </c>
      <c r="BA87">
        <v>406.36</v>
      </c>
      <c r="BB87">
        <v>404.77</v>
      </c>
      <c r="BC87" s="226">
        <f t="shared" si="24"/>
        <v>302.65125</v>
      </c>
      <c r="BD87" s="227">
        <f t="shared" si="18"/>
        <v>333.54250000000008</v>
      </c>
      <c r="BE87" s="193">
        <f t="shared" si="35"/>
        <v>0.10206880031058874</v>
      </c>
      <c r="BF87" s="258">
        <f t="shared" si="19"/>
        <v>8.0916122179487129</v>
      </c>
      <c r="BG87" s="185">
        <f t="shared" si="25"/>
        <v>5.012748641010738</v>
      </c>
      <c r="BH87" s="295">
        <f t="shared" si="26"/>
        <v>-3.9127866916035536E-3</v>
      </c>
      <c r="BI87" s="184">
        <f t="shared" si="27"/>
        <v>-0.37293707035393842</v>
      </c>
      <c r="BJ87" s="332">
        <f t="shared" si="28"/>
        <v>7.7138367626269493E-5</v>
      </c>
      <c r="BK87" s="300">
        <f t="shared" si="29"/>
        <v>377.57083333333338</v>
      </c>
      <c r="BL87" s="300">
        <f t="shared" si="30"/>
        <v>401.26333333333332</v>
      </c>
      <c r="BM87" s="167">
        <f t="shared" si="31"/>
        <v>6.2749815156096345E-2</v>
      </c>
      <c r="BN87" s="301">
        <f t="shared" si="32"/>
        <v>5.894510022995826</v>
      </c>
      <c r="BO87" s="308">
        <f t="shared" si="33"/>
        <v>1.3162072495223023E-2</v>
      </c>
      <c r="BP87" s="141">
        <f t="shared" si="20"/>
        <v>313.38833333333332</v>
      </c>
      <c r="BQ87" s="141">
        <f t="shared" si="21"/>
        <v>366.87000000000006</v>
      </c>
      <c r="BR87" s="6">
        <f t="shared" si="34"/>
        <v>0.17065621460062896</v>
      </c>
    </row>
    <row r="88" spans="1:70" ht="15.75">
      <c r="A88" s="232">
        <v>26.55</v>
      </c>
      <c r="B88" s="336">
        <f t="shared" si="22"/>
        <v>2.6549999999999989E-3</v>
      </c>
      <c r="C88" s="250">
        <v>7010301</v>
      </c>
      <c r="D88" s="351">
        <f t="shared" si="23"/>
        <v>7</v>
      </c>
      <c r="E88" s="204" t="s">
        <v>167</v>
      </c>
      <c r="F88" s="231">
        <v>203.1925</v>
      </c>
      <c r="G88" s="141">
        <v>203.19249999999997</v>
      </c>
      <c r="H88" s="141">
        <v>203.19249999999997</v>
      </c>
      <c r="I88" s="141">
        <v>203.19249999999997</v>
      </c>
      <c r="J88">
        <v>200.59</v>
      </c>
      <c r="K88">
        <v>200.59</v>
      </c>
      <c r="L88">
        <v>204.06</v>
      </c>
      <c r="M88">
        <v>204.06</v>
      </c>
      <c r="N88">
        <v>204.06</v>
      </c>
      <c r="O88" s="178">
        <v>204.06</v>
      </c>
      <c r="P88">
        <v>204.06</v>
      </c>
      <c r="Q88" s="204">
        <v>204.06</v>
      </c>
      <c r="R88" s="203">
        <v>202.67</v>
      </c>
      <c r="S88">
        <v>202.67</v>
      </c>
      <c r="T88">
        <v>200.59</v>
      </c>
      <c r="U88">
        <v>200.59</v>
      </c>
      <c r="V88">
        <v>200.59</v>
      </c>
      <c r="W88">
        <v>200.59</v>
      </c>
      <c r="X88" s="178">
        <v>214.86</v>
      </c>
      <c r="Y88">
        <v>203.84</v>
      </c>
      <c r="Z88" s="178">
        <v>207.08</v>
      </c>
      <c r="AA88">
        <v>207.08</v>
      </c>
      <c r="AB88">
        <v>207.08</v>
      </c>
      <c r="AC88" s="204">
        <v>207.08</v>
      </c>
      <c r="AD88" s="203">
        <v>210.23</v>
      </c>
      <c r="AE88">
        <v>213.37</v>
      </c>
      <c r="AF88">
        <v>213.37</v>
      </c>
      <c r="AG88">
        <v>219.76</v>
      </c>
      <c r="AH88">
        <v>223</v>
      </c>
      <c r="AI88">
        <v>223</v>
      </c>
      <c r="AJ88">
        <v>224.63</v>
      </c>
      <c r="AK88">
        <v>224.63</v>
      </c>
      <c r="AL88">
        <v>224.63</v>
      </c>
      <c r="AM88">
        <v>224.63</v>
      </c>
      <c r="AN88">
        <v>224.63</v>
      </c>
      <c r="AO88" s="204">
        <v>224.63</v>
      </c>
      <c r="AP88">
        <v>224.63</v>
      </c>
      <c r="AQ88">
        <v>224.63</v>
      </c>
      <c r="AR88">
        <v>223.05</v>
      </c>
      <c r="AS88">
        <v>223.05</v>
      </c>
      <c r="AT88">
        <v>223.05</v>
      </c>
      <c r="AU88">
        <v>223.05</v>
      </c>
      <c r="AV88">
        <v>224.67</v>
      </c>
      <c r="AW88">
        <v>224.67</v>
      </c>
      <c r="AX88">
        <v>224.67</v>
      </c>
      <c r="AY88">
        <v>224.67</v>
      </c>
      <c r="AZ88">
        <v>224.67</v>
      </c>
      <c r="BA88">
        <v>224.67</v>
      </c>
      <c r="BB88">
        <v>229.39</v>
      </c>
      <c r="BC88" s="226">
        <f t="shared" si="24"/>
        <v>203.1925</v>
      </c>
      <c r="BD88" s="227">
        <f t="shared" si="18"/>
        <v>204.55999999999997</v>
      </c>
      <c r="BE88" s="193">
        <f t="shared" si="35"/>
        <v>6.7300712378655092E-3</v>
      </c>
      <c r="BF88" s="258">
        <f t="shared" si="19"/>
        <v>0.24746914352869689</v>
      </c>
      <c r="BG88" s="185">
        <f t="shared" si="25"/>
        <v>0.15330697758401021</v>
      </c>
      <c r="BH88" s="295">
        <f t="shared" si="26"/>
        <v>2.1008590376997427E-2</v>
      </c>
      <c r="BI88" s="184">
        <f t="shared" si="27"/>
        <v>0.76484700449356102</v>
      </c>
      <c r="BJ88" s="332">
        <f t="shared" si="28"/>
        <v>-1.5820108565362478E-4</v>
      </c>
      <c r="BK88" s="300">
        <f t="shared" si="29"/>
        <v>217.95083333333335</v>
      </c>
      <c r="BL88" s="300">
        <f t="shared" si="30"/>
        <v>224.52</v>
      </c>
      <c r="BM88" s="297">
        <f t="shared" si="31"/>
        <v>3.0140589811922469E-2</v>
      </c>
      <c r="BN88" s="301">
        <f t="shared" si="32"/>
        <v>1.1291229706158614</v>
      </c>
      <c r="BO88" s="294">
        <f t="shared" si="33"/>
        <v>2.5212610271742797E-3</v>
      </c>
      <c r="BP88" s="141">
        <f t="shared" si="20"/>
        <v>203.57166666666669</v>
      </c>
      <c r="BQ88" s="141">
        <f t="shared" si="21"/>
        <v>213.29333333333338</v>
      </c>
      <c r="BR88" s="6">
        <f t="shared" si="34"/>
        <v>4.775549970116999E-2</v>
      </c>
    </row>
    <row r="89" spans="1:70" ht="15.75">
      <c r="A89" s="232">
        <v>46.89</v>
      </c>
      <c r="B89" s="336">
        <f t="shared" si="22"/>
        <v>4.6889999999999987E-3</v>
      </c>
      <c r="C89" s="250">
        <v>7020101</v>
      </c>
      <c r="D89" s="351">
        <f t="shared" si="23"/>
        <v>7</v>
      </c>
      <c r="E89" s="204" t="s">
        <v>168</v>
      </c>
      <c r="F89" s="231">
        <v>87.448750000000018</v>
      </c>
      <c r="G89" s="141">
        <v>87.448750000000018</v>
      </c>
      <c r="H89" s="141">
        <v>87.448750000000018</v>
      </c>
      <c r="I89" s="141">
        <v>87.448750000000018</v>
      </c>
      <c r="J89">
        <v>87.45</v>
      </c>
      <c r="K89">
        <v>87.45</v>
      </c>
      <c r="L89">
        <v>87.45</v>
      </c>
      <c r="M89">
        <v>87.45</v>
      </c>
      <c r="N89">
        <v>87.45</v>
      </c>
      <c r="O89" s="175">
        <v>87.44</v>
      </c>
      <c r="P89">
        <v>87.44</v>
      </c>
      <c r="Q89" s="204">
        <v>87.46</v>
      </c>
      <c r="R89" s="203">
        <v>88.05</v>
      </c>
      <c r="S89">
        <v>88.05</v>
      </c>
      <c r="T89">
        <v>88.05</v>
      </c>
      <c r="U89">
        <v>89.43</v>
      </c>
      <c r="V89">
        <v>87.06</v>
      </c>
      <c r="W89">
        <v>87.48</v>
      </c>
      <c r="X89" s="175">
        <v>92.17</v>
      </c>
      <c r="Y89">
        <v>88.53</v>
      </c>
      <c r="Z89" s="175">
        <v>89.5</v>
      </c>
      <c r="AA89">
        <v>89.5</v>
      </c>
      <c r="AB89">
        <v>87.19</v>
      </c>
      <c r="AC89" s="204">
        <v>87.31</v>
      </c>
      <c r="AD89" s="203">
        <v>82.69</v>
      </c>
      <c r="AE89">
        <v>82.13</v>
      </c>
      <c r="AF89">
        <v>83.2</v>
      </c>
      <c r="AG89">
        <v>83.12</v>
      </c>
      <c r="AH89">
        <v>83.13</v>
      </c>
      <c r="AI89">
        <v>82.96</v>
      </c>
      <c r="AJ89">
        <v>82.96</v>
      </c>
      <c r="AK89">
        <v>82.95</v>
      </c>
      <c r="AL89">
        <v>82.96</v>
      </c>
      <c r="AM89">
        <v>82.81</v>
      </c>
      <c r="AN89">
        <v>82.81</v>
      </c>
      <c r="AO89" s="204">
        <v>82.83</v>
      </c>
      <c r="AP89">
        <v>83.38</v>
      </c>
      <c r="AQ89">
        <v>84.24</v>
      </c>
      <c r="AR89">
        <v>87.69</v>
      </c>
      <c r="AS89">
        <v>84.66</v>
      </c>
      <c r="AT89">
        <v>84.7</v>
      </c>
      <c r="AU89">
        <v>84.73</v>
      </c>
      <c r="AV89">
        <v>84.75</v>
      </c>
      <c r="AW89">
        <v>84.77</v>
      </c>
      <c r="AX89">
        <v>84.6</v>
      </c>
      <c r="AY89">
        <v>85.54</v>
      </c>
      <c r="AZ89">
        <v>84.95</v>
      </c>
      <c r="BA89">
        <v>85.13</v>
      </c>
      <c r="BB89">
        <v>84.53</v>
      </c>
      <c r="BC89" s="226">
        <f t="shared" si="24"/>
        <v>87.448750000000018</v>
      </c>
      <c r="BD89" s="227">
        <f t="shared" si="18"/>
        <v>88.526666666666657</v>
      </c>
      <c r="BE89" s="193">
        <f t="shared" si="35"/>
        <v>1.2326267289888504E-2</v>
      </c>
      <c r="BF89" s="258">
        <f t="shared" si="19"/>
        <v>0.34450427427968627</v>
      </c>
      <c r="BG89" s="185">
        <f t="shared" si="25"/>
        <v>0.21342017958884263</v>
      </c>
      <c r="BH89" s="295">
        <f t="shared" si="26"/>
        <v>-7.0480441677434058E-3</v>
      </c>
      <c r="BI89" s="184">
        <f t="shared" si="27"/>
        <v>-0.17171155817630349</v>
      </c>
      <c r="BJ89" s="332">
        <f t="shared" si="28"/>
        <v>3.551684815808866E-5</v>
      </c>
      <c r="BK89" s="300">
        <f t="shared" si="29"/>
        <v>83.617500000000007</v>
      </c>
      <c r="BL89" s="300">
        <f t="shared" si="30"/>
        <v>85.024166666666673</v>
      </c>
      <c r="BM89" s="297">
        <f t="shared" si="31"/>
        <v>1.6822634815279791E-2</v>
      </c>
      <c r="BN89" s="301">
        <f t="shared" si="32"/>
        <v>0.42700982300990065</v>
      </c>
      <c r="BO89" s="294">
        <f t="shared" si="33"/>
        <v>9.5348624817032481E-4</v>
      </c>
      <c r="BP89" s="141">
        <f t="shared" si="20"/>
        <v>88.127499999999998</v>
      </c>
      <c r="BQ89" s="141">
        <f t="shared" si="21"/>
        <v>85.185000000000016</v>
      </c>
      <c r="BR89" s="6">
        <f t="shared" si="34"/>
        <v>-3.3389123712802227E-2</v>
      </c>
    </row>
    <row r="90" spans="1:70" ht="15.75">
      <c r="A90" s="232">
        <v>90.39</v>
      </c>
      <c r="B90" s="336">
        <f t="shared" si="22"/>
        <v>9.0389999999999967E-3</v>
      </c>
      <c r="C90" s="250">
        <v>7020201</v>
      </c>
      <c r="D90" s="351">
        <f t="shared" si="23"/>
        <v>7</v>
      </c>
      <c r="E90" s="204" t="s">
        <v>170</v>
      </c>
      <c r="F90" s="231">
        <v>106.03999999999998</v>
      </c>
      <c r="G90" s="141">
        <v>106.03999999999999</v>
      </c>
      <c r="H90" s="141">
        <v>106.03999999999999</v>
      </c>
      <c r="I90" s="141">
        <v>106.03999999999999</v>
      </c>
      <c r="J90">
        <v>106.04</v>
      </c>
      <c r="K90">
        <v>106.04</v>
      </c>
      <c r="L90">
        <v>106.04</v>
      </c>
      <c r="M90">
        <v>106.04</v>
      </c>
      <c r="N90">
        <v>106.04</v>
      </c>
      <c r="O90" s="178">
        <v>106.04</v>
      </c>
      <c r="P90">
        <v>106.04</v>
      </c>
      <c r="Q90" s="204">
        <v>106.04</v>
      </c>
      <c r="R90" s="203">
        <v>106.83</v>
      </c>
      <c r="S90">
        <v>106.83</v>
      </c>
      <c r="T90">
        <v>107.13</v>
      </c>
      <c r="U90">
        <v>116.46</v>
      </c>
      <c r="V90">
        <v>116.09</v>
      </c>
      <c r="W90">
        <v>116.35</v>
      </c>
      <c r="X90" s="178">
        <v>118.64</v>
      </c>
      <c r="Y90">
        <v>118.67</v>
      </c>
      <c r="Z90" s="178">
        <v>118.36</v>
      </c>
      <c r="AA90">
        <v>118.36</v>
      </c>
      <c r="AB90">
        <v>118.53</v>
      </c>
      <c r="AC90" s="204">
        <v>118.53</v>
      </c>
      <c r="AD90" s="203">
        <v>119.89</v>
      </c>
      <c r="AE90">
        <v>119.89</v>
      </c>
      <c r="AF90">
        <v>120.78</v>
      </c>
      <c r="AG90">
        <v>121.16</v>
      </c>
      <c r="AH90">
        <v>121.14</v>
      </c>
      <c r="AI90">
        <v>121.14</v>
      </c>
      <c r="AJ90">
        <v>121.14</v>
      </c>
      <c r="AK90">
        <v>121.14</v>
      </c>
      <c r="AL90">
        <v>121.14</v>
      </c>
      <c r="AM90">
        <v>121.16</v>
      </c>
      <c r="AN90">
        <v>120.85</v>
      </c>
      <c r="AO90" s="204">
        <v>120.85</v>
      </c>
      <c r="AP90">
        <v>121.15</v>
      </c>
      <c r="AQ90">
        <v>136.83000000000001</v>
      </c>
      <c r="AR90">
        <v>136.77000000000001</v>
      </c>
      <c r="AS90">
        <v>136.69999999999999</v>
      </c>
      <c r="AT90">
        <v>136.69999999999999</v>
      </c>
      <c r="AU90">
        <v>136.69999999999999</v>
      </c>
      <c r="AV90">
        <v>135.74</v>
      </c>
      <c r="AW90">
        <v>132.47</v>
      </c>
      <c r="AX90">
        <v>132.44</v>
      </c>
      <c r="AY90">
        <v>127.91</v>
      </c>
      <c r="AZ90">
        <v>128.71</v>
      </c>
      <c r="BA90">
        <v>128.71</v>
      </c>
      <c r="BB90">
        <v>128.96</v>
      </c>
      <c r="BC90" s="226">
        <f t="shared" si="24"/>
        <v>106.03999999999998</v>
      </c>
      <c r="BD90" s="227">
        <f t="shared" si="18"/>
        <v>115.06499999999998</v>
      </c>
      <c r="BE90" s="193">
        <f t="shared" si="35"/>
        <v>8.510939268200679E-2</v>
      </c>
      <c r="BF90" s="258">
        <f t="shared" si="19"/>
        <v>5.5602816623217199</v>
      </c>
      <c r="BG90" s="185">
        <f t="shared" si="25"/>
        <v>3.4445909660146774</v>
      </c>
      <c r="BH90" s="295">
        <f t="shared" si="26"/>
        <v>1.9423510216767248E-3</v>
      </c>
      <c r="BI90" s="184">
        <f t="shared" si="27"/>
        <v>0.13792037875485375</v>
      </c>
      <c r="BJ90" s="332">
        <f t="shared" si="28"/>
        <v>-2.8527474808147301E-5</v>
      </c>
      <c r="BK90" s="300">
        <f t="shared" si="29"/>
        <v>120.47000000000003</v>
      </c>
      <c r="BL90" s="300">
        <f t="shared" si="30"/>
        <v>133.22000000000003</v>
      </c>
      <c r="BM90" s="297">
        <f t="shared" si="31"/>
        <v>0.1058354777122934</v>
      </c>
      <c r="BN90" s="301">
        <f t="shared" si="32"/>
        <v>7.4609994488782023</v>
      </c>
      <c r="BO90" s="294">
        <f t="shared" si="33"/>
        <v>1.6659945483143587E-2</v>
      </c>
      <c r="BP90" s="141">
        <f t="shared" si="20"/>
        <v>109.87750000000001</v>
      </c>
      <c r="BQ90" s="141">
        <f t="shared" si="21"/>
        <v>119.79916666666668</v>
      </c>
      <c r="BR90" s="6">
        <f t="shared" si="34"/>
        <v>9.0297528308040054E-2</v>
      </c>
    </row>
    <row r="91" spans="1:70" ht="15.75">
      <c r="A91" s="232">
        <v>16.2</v>
      </c>
      <c r="B91" s="336">
        <f t="shared" si="22"/>
        <v>1.6199999999999993E-3</v>
      </c>
      <c r="C91" s="250">
        <v>7020301</v>
      </c>
      <c r="D91" s="351">
        <f t="shared" si="23"/>
        <v>7</v>
      </c>
      <c r="E91" s="204" t="s">
        <v>171</v>
      </c>
      <c r="F91" s="231">
        <v>169.75</v>
      </c>
      <c r="G91" s="141">
        <v>169.75</v>
      </c>
      <c r="H91" s="141">
        <v>169.75</v>
      </c>
      <c r="I91" s="141">
        <v>169.75</v>
      </c>
      <c r="J91">
        <v>170.1</v>
      </c>
      <c r="K91">
        <v>170.1</v>
      </c>
      <c r="L91">
        <v>169.37</v>
      </c>
      <c r="M91">
        <v>169.37</v>
      </c>
      <c r="N91">
        <v>169.76</v>
      </c>
      <c r="O91" s="175">
        <v>169.7</v>
      </c>
      <c r="P91">
        <v>170</v>
      </c>
      <c r="Q91" s="204">
        <v>169.6</v>
      </c>
      <c r="R91" s="203">
        <v>169.21</v>
      </c>
      <c r="S91">
        <v>169.21</v>
      </c>
      <c r="T91">
        <v>169.21</v>
      </c>
      <c r="U91">
        <v>169.15</v>
      </c>
      <c r="V91">
        <v>169.82</v>
      </c>
      <c r="W91">
        <v>170.62</v>
      </c>
      <c r="X91" s="175">
        <v>154.96</v>
      </c>
      <c r="Y91">
        <v>170.56</v>
      </c>
      <c r="Z91" s="175">
        <v>169.44</v>
      </c>
      <c r="AA91">
        <v>170.1</v>
      </c>
      <c r="AB91">
        <v>170.16</v>
      </c>
      <c r="AC91" s="204">
        <v>170.44</v>
      </c>
      <c r="AD91" s="203">
        <v>170.4</v>
      </c>
      <c r="AE91">
        <v>170.4</v>
      </c>
      <c r="AF91">
        <v>170.57</v>
      </c>
      <c r="AG91">
        <v>170.31</v>
      </c>
      <c r="AH91">
        <v>170.31</v>
      </c>
      <c r="AI91">
        <v>170.31</v>
      </c>
      <c r="AJ91">
        <v>170.31</v>
      </c>
      <c r="AK91">
        <v>170.31</v>
      </c>
      <c r="AL91">
        <v>170.47</v>
      </c>
      <c r="AM91">
        <v>171.55</v>
      </c>
      <c r="AN91">
        <v>170.98</v>
      </c>
      <c r="AO91" s="204">
        <v>171.17</v>
      </c>
      <c r="AP91">
        <v>171.26</v>
      </c>
      <c r="AQ91">
        <v>172.53</v>
      </c>
      <c r="AR91">
        <v>169.64</v>
      </c>
      <c r="AS91">
        <v>169.5</v>
      </c>
      <c r="AT91">
        <v>169.43</v>
      </c>
      <c r="AU91">
        <v>169.37</v>
      </c>
      <c r="AV91">
        <v>170.71</v>
      </c>
      <c r="AW91">
        <v>172.2</v>
      </c>
      <c r="AX91">
        <v>172.22</v>
      </c>
      <c r="AY91">
        <v>172.08</v>
      </c>
      <c r="AZ91">
        <v>173.57</v>
      </c>
      <c r="BA91">
        <v>174.2</v>
      </c>
      <c r="BB91">
        <v>174.4</v>
      </c>
      <c r="BC91" s="226">
        <f t="shared" si="24"/>
        <v>169.75</v>
      </c>
      <c r="BD91" s="227">
        <f t="shared" si="18"/>
        <v>168.57333333333332</v>
      </c>
      <c r="BE91" s="193">
        <f t="shared" si="35"/>
        <v>-6.9317623956799412E-3</v>
      </c>
      <c r="BF91" s="258">
        <f t="shared" si="19"/>
        <v>-0.12992647624795775</v>
      </c>
      <c r="BG91" s="185">
        <f t="shared" si="25"/>
        <v>-8.0489369695520438E-2</v>
      </c>
      <c r="BH91" s="295">
        <f t="shared" si="26"/>
        <v>1.1481056257176547E-3</v>
      </c>
      <c r="BI91" s="184">
        <f t="shared" si="27"/>
        <v>1.9774843551975403E-2</v>
      </c>
      <c r="BJ91" s="332">
        <f t="shared" si="28"/>
        <v>-4.0902320335614616E-6</v>
      </c>
      <c r="BK91" s="300">
        <f t="shared" si="29"/>
        <v>170.46166666666664</v>
      </c>
      <c r="BL91" s="300">
        <f t="shared" si="30"/>
        <v>171.65416666666667</v>
      </c>
      <c r="BM91" s="297">
        <f t="shared" si="31"/>
        <v>6.9957077348770103E-3</v>
      </c>
      <c r="BN91" s="301">
        <f t="shared" si="32"/>
        <v>0.12506616674424459</v>
      </c>
      <c r="BO91" s="294">
        <f t="shared" si="33"/>
        <v>2.7926493414473302E-4</v>
      </c>
      <c r="BP91" s="141">
        <f t="shared" si="20"/>
        <v>168.38416666666669</v>
      </c>
      <c r="BQ91" s="141">
        <f t="shared" si="21"/>
        <v>170.27583333333331</v>
      </c>
      <c r="BR91" s="6">
        <f t="shared" si="34"/>
        <v>1.1234231246999515E-2</v>
      </c>
    </row>
    <row r="92" spans="1:70" ht="15.75">
      <c r="A92" s="232">
        <v>17.71</v>
      </c>
      <c r="B92" s="336">
        <f t="shared" si="22"/>
        <v>1.7709999999999994E-3</v>
      </c>
      <c r="C92" s="250">
        <v>7020401</v>
      </c>
      <c r="D92" s="351">
        <f t="shared" si="23"/>
        <v>7</v>
      </c>
      <c r="E92" s="204" t="s">
        <v>172</v>
      </c>
      <c r="F92" s="231">
        <v>261.48</v>
      </c>
      <c r="G92" s="141">
        <v>261.47999999999996</v>
      </c>
      <c r="H92" s="141">
        <v>261.47999999999996</v>
      </c>
      <c r="I92" s="141">
        <v>261.48</v>
      </c>
      <c r="J92">
        <v>261.83999999999997</v>
      </c>
      <c r="K92">
        <v>261.83999999999997</v>
      </c>
      <c r="L92">
        <v>261.83999999999997</v>
      </c>
      <c r="M92">
        <v>261.83999999999997</v>
      </c>
      <c r="N92">
        <v>261.83999999999997</v>
      </c>
      <c r="O92" s="178">
        <v>260.88</v>
      </c>
      <c r="P92">
        <v>260.88</v>
      </c>
      <c r="Q92" s="204">
        <v>260.88</v>
      </c>
      <c r="R92" s="203">
        <v>260.88</v>
      </c>
      <c r="S92">
        <v>260.88</v>
      </c>
      <c r="T92">
        <v>260.88</v>
      </c>
      <c r="U92">
        <v>261.08999999999997</v>
      </c>
      <c r="V92">
        <v>262.79000000000002</v>
      </c>
      <c r="W92">
        <v>263.97000000000003</v>
      </c>
      <c r="X92" s="178">
        <v>190.58</v>
      </c>
      <c r="Y92">
        <v>266.43</v>
      </c>
      <c r="Z92" s="178">
        <v>316.43</v>
      </c>
      <c r="AA92">
        <v>316.43</v>
      </c>
      <c r="AB92">
        <v>316.43</v>
      </c>
      <c r="AC92" s="204">
        <v>317.49</v>
      </c>
      <c r="AD92" s="203">
        <v>317.49</v>
      </c>
      <c r="AE92">
        <v>317.49</v>
      </c>
      <c r="AF92">
        <v>316.95999999999998</v>
      </c>
      <c r="AG92">
        <v>316.41000000000003</v>
      </c>
      <c r="AH92">
        <v>316.41000000000003</v>
      </c>
      <c r="AI92">
        <v>316.41000000000003</v>
      </c>
      <c r="AJ92">
        <v>316.41000000000003</v>
      </c>
      <c r="AK92">
        <v>316.41000000000003</v>
      </c>
      <c r="AL92">
        <v>316.41000000000003</v>
      </c>
      <c r="AM92">
        <v>316.05</v>
      </c>
      <c r="AN92">
        <v>315.52</v>
      </c>
      <c r="AO92" s="204">
        <v>315.52</v>
      </c>
      <c r="AP92">
        <v>314.45999999999998</v>
      </c>
      <c r="AQ92">
        <v>314.45999999999998</v>
      </c>
      <c r="AR92">
        <v>295.72000000000003</v>
      </c>
      <c r="AS92">
        <v>314.45999999999998</v>
      </c>
      <c r="AT92">
        <v>314.45999999999998</v>
      </c>
      <c r="AU92">
        <v>314.45999999999998</v>
      </c>
      <c r="AV92">
        <v>314.94</v>
      </c>
      <c r="AW92">
        <v>314.94</v>
      </c>
      <c r="AX92">
        <v>314.94</v>
      </c>
      <c r="AY92">
        <v>314.94</v>
      </c>
      <c r="AZ92">
        <v>314.94</v>
      </c>
      <c r="BA92">
        <v>314.68</v>
      </c>
      <c r="BB92">
        <v>314.44</v>
      </c>
      <c r="BC92" s="226">
        <f t="shared" si="24"/>
        <v>261.48</v>
      </c>
      <c r="BD92" s="227">
        <f t="shared" si="18"/>
        <v>274.52333333333331</v>
      </c>
      <c r="BE92" s="193">
        <f t="shared" si="35"/>
        <v>4.9882718882259702E-2</v>
      </c>
      <c r="BF92" s="258">
        <f t="shared" si="19"/>
        <v>1.5744771028917324</v>
      </c>
      <c r="BG92" s="185">
        <f t="shared" si="25"/>
        <v>0.97538756742643984</v>
      </c>
      <c r="BH92" s="295">
        <f t="shared" si="26"/>
        <v>-7.6267954747688549E-4</v>
      </c>
      <c r="BI92" s="184">
        <f t="shared" si="27"/>
        <v>-2.5941665133738356E-2</v>
      </c>
      <c r="BJ92" s="332">
        <f t="shared" si="28"/>
        <v>5.3657784677311159E-6</v>
      </c>
      <c r="BK92" s="300">
        <f t="shared" si="29"/>
        <v>316.69749999999999</v>
      </c>
      <c r="BL92" s="300">
        <f t="shared" si="30"/>
        <v>313.11500000000001</v>
      </c>
      <c r="BM92" s="167">
        <f>BL92/BK92-1</f>
        <v>-1.1312056457660646E-2</v>
      </c>
      <c r="BN92" s="301">
        <f t="shared" si="32"/>
        <v>-0.4107439705576339</v>
      </c>
      <c r="BO92" s="324">
        <f t="shared" si="33"/>
        <v>-9.1716561620293249E-4</v>
      </c>
      <c r="BP92" s="141">
        <f t="shared" si="20"/>
        <v>255.61583333333337</v>
      </c>
      <c r="BQ92" s="141">
        <f t="shared" si="21"/>
        <v>312.56583333333327</v>
      </c>
      <c r="BR92" s="6">
        <f t="shared" si="34"/>
        <v>0.22279527546220046</v>
      </c>
    </row>
    <row r="93" spans="1:70" ht="15.75">
      <c r="A93" s="232">
        <v>124.1</v>
      </c>
      <c r="B93" s="336">
        <f t="shared" si="22"/>
        <v>1.2409999999999996E-2</v>
      </c>
      <c r="C93" s="250">
        <v>7030101</v>
      </c>
      <c r="D93" s="351">
        <f t="shared" si="23"/>
        <v>7</v>
      </c>
      <c r="E93" s="204" t="s">
        <v>173</v>
      </c>
      <c r="F93" s="231">
        <v>180.77750000000003</v>
      </c>
      <c r="G93" s="141">
        <v>180.77750000000003</v>
      </c>
      <c r="H93" s="141">
        <v>180.77750000000003</v>
      </c>
      <c r="I93" s="141">
        <v>180.7775</v>
      </c>
      <c r="J93">
        <v>180.2</v>
      </c>
      <c r="K93">
        <v>180.2</v>
      </c>
      <c r="L93">
        <v>180.2</v>
      </c>
      <c r="M93">
        <v>180.2</v>
      </c>
      <c r="N93">
        <v>180.2</v>
      </c>
      <c r="O93" s="175">
        <v>181.23</v>
      </c>
      <c r="P93">
        <v>181.23</v>
      </c>
      <c r="Q93" s="204">
        <v>182.76</v>
      </c>
      <c r="R93" s="203">
        <v>185.6</v>
      </c>
      <c r="S93">
        <v>185.6</v>
      </c>
      <c r="T93">
        <v>185.6</v>
      </c>
      <c r="U93">
        <v>186.24</v>
      </c>
      <c r="V93">
        <v>188.64</v>
      </c>
      <c r="W93">
        <v>188.69</v>
      </c>
      <c r="X93" s="175">
        <v>168.32</v>
      </c>
      <c r="Y93">
        <v>191.08</v>
      </c>
      <c r="Z93" s="175">
        <v>190.65</v>
      </c>
      <c r="AA93">
        <v>187.36</v>
      </c>
      <c r="AB93">
        <v>187.24</v>
      </c>
      <c r="AC93" s="204">
        <v>187.36</v>
      </c>
      <c r="AD93" s="203">
        <v>187.61</v>
      </c>
      <c r="AE93">
        <v>187.9</v>
      </c>
      <c r="AF93">
        <v>187.76</v>
      </c>
      <c r="AG93">
        <v>187.82</v>
      </c>
      <c r="AH93">
        <v>187.21</v>
      </c>
      <c r="AI93">
        <v>187.21</v>
      </c>
      <c r="AJ93">
        <v>187.21</v>
      </c>
      <c r="AK93">
        <v>187.21</v>
      </c>
      <c r="AL93">
        <v>187.21</v>
      </c>
      <c r="AM93">
        <v>187.15</v>
      </c>
      <c r="AN93">
        <v>187.15</v>
      </c>
      <c r="AO93" s="204">
        <v>187.15</v>
      </c>
      <c r="AP93">
        <v>187.46</v>
      </c>
      <c r="AQ93">
        <v>187.46</v>
      </c>
      <c r="AR93">
        <v>187.96</v>
      </c>
      <c r="AS93">
        <v>187.14</v>
      </c>
      <c r="AT93">
        <v>187.08</v>
      </c>
      <c r="AU93">
        <v>186.9</v>
      </c>
      <c r="AV93">
        <v>187.01</v>
      </c>
      <c r="AW93">
        <v>187.82</v>
      </c>
      <c r="AX93">
        <v>187.61</v>
      </c>
      <c r="AY93">
        <v>187.91</v>
      </c>
      <c r="AZ93">
        <v>187.91</v>
      </c>
      <c r="BA93">
        <v>187.91</v>
      </c>
      <c r="BB93">
        <v>186.49</v>
      </c>
      <c r="BC93" s="226">
        <f t="shared" si="24"/>
        <v>180.77750000000003</v>
      </c>
      <c r="BD93" s="227">
        <f t="shared" si="18"/>
        <v>186.03166666666664</v>
      </c>
      <c r="BE93" s="193">
        <f t="shared" si="35"/>
        <v>2.9064273300972721E-2</v>
      </c>
      <c r="BF93" s="258">
        <f t="shared" si="19"/>
        <v>4.4443148805411576</v>
      </c>
      <c r="BG93" s="185">
        <f t="shared" si="25"/>
        <v>2.7532502519385678</v>
      </c>
      <c r="BH93" s="295">
        <f t="shared" si="26"/>
        <v>-7.5568091107444113E-3</v>
      </c>
      <c r="BI93" s="184">
        <f t="shared" si="27"/>
        <v>-1.0755439754370004</v>
      </c>
      <c r="BJ93" s="332">
        <f t="shared" si="28"/>
        <v>2.2246570043771605E-4</v>
      </c>
      <c r="BK93" s="300">
        <f t="shared" si="29"/>
        <v>187.40750000000003</v>
      </c>
      <c r="BL93" s="300">
        <f t="shared" si="30"/>
        <v>187.43333333333331</v>
      </c>
      <c r="BM93" s="297">
        <f t="shared" si="31"/>
        <v>1.3784578169651063E-4</v>
      </c>
      <c r="BN93" s="301">
        <f t="shared" si="32"/>
        <v>2.075480541453386E-2</v>
      </c>
      <c r="BO93" s="294">
        <f t="shared" si="33"/>
        <v>4.6344183388376508E-5</v>
      </c>
      <c r="BP93" s="141">
        <f t="shared" si="20"/>
        <v>182.85916666666665</v>
      </c>
      <c r="BQ93" s="141">
        <f t="shared" si="21"/>
        <v>188.03416666666669</v>
      </c>
      <c r="BR93" s="6">
        <f t="shared" si="34"/>
        <v>2.8300468028674475E-2</v>
      </c>
    </row>
    <row r="94" spans="1:70" ht="15.75">
      <c r="A94" s="232">
        <v>144.18</v>
      </c>
      <c r="B94" s="336">
        <f t="shared" si="22"/>
        <v>1.4417999999999995E-2</v>
      </c>
      <c r="C94" s="250">
        <v>7030201</v>
      </c>
      <c r="D94" s="351">
        <f t="shared" si="23"/>
        <v>7</v>
      </c>
      <c r="E94" s="204" t="s">
        <v>175</v>
      </c>
      <c r="F94" s="231">
        <v>120.31249999999999</v>
      </c>
      <c r="G94" s="141">
        <v>120.31249999999997</v>
      </c>
      <c r="H94" s="141">
        <v>120.3125</v>
      </c>
      <c r="I94" s="141">
        <v>120.31249999999999</v>
      </c>
      <c r="J94">
        <v>112.13</v>
      </c>
      <c r="K94">
        <v>112.13</v>
      </c>
      <c r="L94">
        <v>123.04</v>
      </c>
      <c r="M94">
        <v>123.04</v>
      </c>
      <c r="N94">
        <v>123.04</v>
      </c>
      <c r="O94" s="178">
        <v>123.04</v>
      </c>
      <c r="P94">
        <v>123.04</v>
      </c>
      <c r="Q94" s="204">
        <v>123.04</v>
      </c>
      <c r="R94" s="203">
        <v>136.58000000000001</v>
      </c>
      <c r="S94">
        <v>136.58000000000001</v>
      </c>
      <c r="T94">
        <v>136.58000000000001</v>
      </c>
      <c r="U94">
        <v>136.69999999999999</v>
      </c>
      <c r="V94">
        <v>136.69999999999999</v>
      </c>
      <c r="W94">
        <v>136.69999999999999</v>
      </c>
      <c r="X94" s="178">
        <v>122.39</v>
      </c>
      <c r="Y94">
        <v>138.38</v>
      </c>
      <c r="Z94" s="178">
        <v>138.38</v>
      </c>
      <c r="AA94">
        <v>138.38</v>
      </c>
      <c r="AB94">
        <v>138.38</v>
      </c>
      <c r="AC94" s="204">
        <v>138.38</v>
      </c>
      <c r="AD94" s="203">
        <v>106.55</v>
      </c>
      <c r="AE94">
        <v>106.55</v>
      </c>
      <c r="AF94">
        <v>106.55</v>
      </c>
      <c r="AG94">
        <v>106.55</v>
      </c>
      <c r="AH94">
        <v>107.98</v>
      </c>
      <c r="AI94">
        <v>107.98</v>
      </c>
      <c r="AJ94">
        <v>107.98</v>
      </c>
      <c r="AK94">
        <v>107.98</v>
      </c>
      <c r="AL94">
        <v>107.98</v>
      </c>
      <c r="AM94">
        <v>108.27</v>
      </c>
      <c r="AN94">
        <v>108.27</v>
      </c>
      <c r="AO94" s="204">
        <v>108.27</v>
      </c>
      <c r="AP94">
        <v>108.27</v>
      </c>
      <c r="AQ94">
        <v>108.27</v>
      </c>
      <c r="AR94">
        <v>108.27</v>
      </c>
      <c r="AS94">
        <v>108.6</v>
      </c>
      <c r="AT94">
        <v>108.6</v>
      </c>
      <c r="AU94">
        <v>108.6</v>
      </c>
      <c r="AV94">
        <v>108.98</v>
      </c>
      <c r="AW94">
        <v>112.13</v>
      </c>
      <c r="AX94">
        <v>112.13</v>
      </c>
      <c r="AY94">
        <v>112.13</v>
      </c>
      <c r="AZ94">
        <v>113.56</v>
      </c>
      <c r="BA94">
        <v>117.83</v>
      </c>
      <c r="BB94">
        <v>120.17</v>
      </c>
      <c r="BC94" s="226">
        <f t="shared" si="24"/>
        <v>120.31249999999999</v>
      </c>
      <c r="BD94" s="227">
        <f t="shared" si="18"/>
        <v>136.17750000000004</v>
      </c>
      <c r="BE94" s="257">
        <f t="shared" si="35"/>
        <v>0.13186493506493546</v>
      </c>
      <c r="BF94" s="258">
        <f t="shared" si="19"/>
        <v>15.591011521102413</v>
      </c>
      <c r="BG94" s="185">
        <f t="shared" si="25"/>
        <v>9.658621756617185</v>
      </c>
      <c r="BH94" s="295">
        <f t="shared" si="26"/>
        <v>1.9859119069846498E-2</v>
      </c>
      <c r="BI94" s="184">
        <f t="shared" si="27"/>
        <v>2.0591544590670261</v>
      </c>
      <c r="BJ94" s="332">
        <f t="shared" si="28"/>
        <v>-4.2591586165471933E-4</v>
      </c>
      <c r="BK94" s="300">
        <f t="shared" si="29"/>
        <v>112.59416666666665</v>
      </c>
      <c r="BL94" s="300">
        <f t="shared" si="30"/>
        <v>111.60583333333334</v>
      </c>
      <c r="BM94" s="297">
        <f t="shared" si="31"/>
        <v>-8.7778378098331E-3</v>
      </c>
      <c r="BN94" s="301">
        <f t="shared" si="32"/>
        <v>-0.9225181107282665</v>
      </c>
      <c r="BO94" s="294">
        <f t="shared" si="33"/>
        <v>-2.0599252871217355E-3</v>
      </c>
      <c r="BP94" s="141">
        <f t="shared" si="20"/>
        <v>129.78583333333336</v>
      </c>
      <c r="BQ94" s="141">
        <f t="shared" si="21"/>
        <v>120.17</v>
      </c>
      <c r="BR94" s="6">
        <f t="shared" si="34"/>
        <v>-7.4090007255542933E-2</v>
      </c>
    </row>
    <row r="95" spans="1:70" ht="15.75">
      <c r="A95" s="232">
        <v>126.72</v>
      </c>
      <c r="B95" s="336">
        <f t="shared" si="22"/>
        <v>1.2671999999999996E-2</v>
      </c>
      <c r="C95" s="250">
        <v>7030301</v>
      </c>
      <c r="D95" s="351">
        <f t="shared" si="23"/>
        <v>7</v>
      </c>
      <c r="E95" s="273" t="s">
        <v>279</v>
      </c>
      <c r="F95" s="231">
        <v>136.57999999999998</v>
      </c>
      <c r="G95" s="141">
        <v>136.57999999999998</v>
      </c>
      <c r="H95" s="141">
        <v>136.58000000000001</v>
      </c>
      <c r="I95" s="141">
        <v>136.58000000000001</v>
      </c>
      <c r="J95">
        <v>136.58000000000001</v>
      </c>
      <c r="K95">
        <v>136.58000000000001</v>
      </c>
      <c r="L95">
        <v>136.58000000000001</v>
      </c>
      <c r="M95">
        <v>136.58000000000001</v>
      </c>
      <c r="N95">
        <v>136.58000000000001</v>
      </c>
      <c r="O95" s="175">
        <v>136.58000000000001</v>
      </c>
      <c r="P95">
        <v>136.58000000000001</v>
      </c>
      <c r="Q95" s="204">
        <v>136.58000000000001</v>
      </c>
      <c r="R95" s="203">
        <v>136.58000000000001</v>
      </c>
      <c r="S95">
        <v>136.58000000000001</v>
      </c>
      <c r="T95">
        <v>136.58000000000001</v>
      </c>
      <c r="U95">
        <v>137.81</v>
      </c>
      <c r="V95">
        <v>156.41999999999999</v>
      </c>
      <c r="W95">
        <v>183.02</v>
      </c>
      <c r="X95" s="175">
        <v>181.94</v>
      </c>
      <c r="Y95">
        <v>192.89</v>
      </c>
      <c r="Z95" s="175">
        <v>192.89</v>
      </c>
      <c r="AA95">
        <v>194.73</v>
      </c>
      <c r="AB95">
        <v>194.73</v>
      </c>
      <c r="AC95" s="204">
        <v>194.73</v>
      </c>
      <c r="AD95" s="203">
        <v>194.73</v>
      </c>
      <c r="AE95">
        <v>194.73</v>
      </c>
      <c r="AF95">
        <v>194.73</v>
      </c>
      <c r="AG95">
        <v>194.73</v>
      </c>
      <c r="AH95">
        <v>194.73</v>
      </c>
      <c r="AI95">
        <v>194.73</v>
      </c>
      <c r="AJ95">
        <v>194.73</v>
      </c>
      <c r="AK95">
        <v>194.73</v>
      </c>
      <c r="AL95">
        <v>194.73</v>
      </c>
      <c r="AM95">
        <v>194.73</v>
      </c>
      <c r="AN95">
        <v>194.73</v>
      </c>
      <c r="AO95" s="204">
        <v>194.73</v>
      </c>
      <c r="AP95">
        <v>194.73</v>
      </c>
      <c r="AQ95">
        <v>194.73</v>
      </c>
      <c r="AR95">
        <v>194.73</v>
      </c>
      <c r="AS95">
        <v>194.73</v>
      </c>
      <c r="AT95">
        <v>194.73</v>
      </c>
      <c r="AU95">
        <v>194.73</v>
      </c>
      <c r="AV95">
        <v>199.67</v>
      </c>
      <c r="AW95">
        <v>212.01</v>
      </c>
      <c r="AX95">
        <v>212.01</v>
      </c>
      <c r="AY95">
        <v>212.01</v>
      </c>
      <c r="AZ95">
        <v>212.01</v>
      </c>
      <c r="BA95">
        <v>218.13</v>
      </c>
      <c r="BB95">
        <v>230.48</v>
      </c>
      <c r="BC95" s="226">
        <f t="shared" si="24"/>
        <v>136.57999999999998</v>
      </c>
      <c r="BD95" s="227">
        <f t="shared" si="18"/>
        <v>169.9083333333333</v>
      </c>
      <c r="BE95" s="257">
        <f t="shared" si="35"/>
        <v>0.24402059842827151</v>
      </c>
      <c r="BF95" s="258">
        <f t="shared" si="19"/>
        <v>28.786439736439938</v>
      </c>
      <c r="BG95" s="185">
        <f t="shared" si="25"/>
        <v>17.833181173498915</v>
      </c>
      <c r="BH95" s="295">
        <f t="shared" si="26"/>
        <v>5.6617613349837281E-2</v>
      </c>
      <c r="BI95" s="184">
        <f t="shared" si="27"/>
        <v>9.5516888765711219</v>
      </c>
      <c r="BJ95" s="332">
        <f t="shared" si="28"/>
        <v>-1.9756729662552069E-3</v>
      </c>
      <c r="BK95" s="300">
        <f t="shared" si="29"/>
        <v>194.73</v>
      </c>
      <c r="BL95" s="300">
        <f t="shared" si="30"/>
        <v>205.83083333333332</v>
      </c>
      <c r="BM95" s="167">
        <f t="shared" si="31"/>
        <v>5.7006282202707981E-2</v>
      </c>
      <c r="BN95" s="301">
        <f t="shared" si="32"/>
        <v>9.106829029185759</v>
      </c>
      <c r="BO95" s="308">
        <f t="shared" si="33"/>
        <v>2.0334980077415223E-2</v>
      </c>
      <c r="BP95" s="141">
        <f t="shared" si="20"/>
        <v>145.98583333333335</v>
      </c>
      <c r="BQ95" s="141">
        <f t="shared" si="21"/>
        <v>194.42333333333332</v>
      </c>
      <c r="BR95" s="6">
        <f t="shared" si="34"/>
        <v>0.33179589343714833</v>
      </c>
    </row>
    <row r="96" spans="1:70" ht="15.75">
      <c r="A96" s="232">
        <v>9.39</v>
      </c>
      <c r="B96" s="336">
        <f t="shared" si="22"/>
        <v>9.3899999999999973E-4</v>
      </c>
      <c r="C96" s="251">
        <v>8010101</v>
      </c>
      <c r="D96" s="351">
        <f t="shared" si="23"/>
        <v>7</v>
      </c>
      <c r="E96" s="204" t="s">
        <v>177</v>
      </c>
      <c r="F96" s="231">
        <v>219.61625000000004</v>
      </c>
      <c r="G96" s="141">
        <v>219.61625000000004</v>
      </c>
      <c r="H96" s="141">
        <v>219.61625000000001</v>
      </c>
      <c r="I96" s="141">
        <v>219.61625000000001</v>
      </c>
      <c r="J96">
        <v>218.63</v>
      </c>
      <c r="K96">
        <v>218.63</v>
      </c>
      <c r="L96">
        <v>218.63</v>
      </c>
      <c r="M96">
        <v>218.63</v>
      </c>
      <c r="N96">
        <v>218.63</v>
      </c>
      <c r="O96" s="178">
        <v>221.26</v>
      </c>
      <c r="P96">
        <v>221.26</v>
      </c>
      <c r="Q96" s="204">
        <v>221.26</v>
      </c>
      <c r="R96" s="203">
        <v>221.26</v>
      </c>
      <c r="S96">
        <v>221.26</v>
      </c>
      <c r="T96">
        <v>221.26</v>
      </c>
      <c r="U96">
        <v>217.51</v>
      </c>
      <c r="V96">
        <v>220.01</v>
      </c>
      <c r="W96">
        <v>220.01</v>
      </c>
      <c r="X96" s="178">
        <v>262.13</v>
      </c>
      <c r="Y96">
        <v>220.01</v>
      </c>
      <c r="Z96" s="178">
        <v>221.26</v>
      </c>
      <c r="AA96">
        <v>222.51</v>
      </c>
      <c r="AB96">
        <v>223.76</v>
      </c>
      <c r="AC96" s="204">
        <v>223.76</v>
      </c>
      <c r="AD96" s="203">
        <v>223.76</v>
      </c>
      <c r="AE96">
        <v>223.76</v>
      </c>
      <c r="AF96">
        <v>226.13</v>
      </c>
      <c r="AG96">
        <v>226.13</v>
      </c>
      <c r="AH96">
        <v>226.13</v>
      </c>
      <c r="AI96">
        <v>226.13</v>
      </c>
      <c r="AJ96">
        <v>226.13</v>
      </c>
      <c r="AK96">
        <v>226.13</v>
      </c>
      <c r="AL96">
        <v>226.13</v>
      </c>
      <c r="AM96">
        <v>226.13</v>
      </c>
      <c r="AN96">
        <v>226.13</v>
      </c>
      <c r="AO96" s="204">
        <v>226.13</v>
      </c>
      <c r="AP96">
        <v>225.38</v>
      </c>
      <c r="AQ96">
        <v>225.38</v>
      </c>
      <c r="AR96">
        <v>226.73</v>
      </c>
      <c r="AS96">
        <v>225.38</v>
      </c>
      <c r="AT96">
        <v>225.38</v>
      </c>
      <c r="AU96">
        <v>225.38</v>
      </c>
      <c r="AV96">
        <v>246.98</v>
      </c>
      <c r="AW96">
        <v>264.98</v>
      </c>
      <c r="AX96">
        <v>264.98</v>
      </c>
      <c r="AY96">
        <v>264.98</v>
      </c>
      <c r="AZ96">
        <v>264.98</v>
      </c>
      <c r="BA96">
        <v>264.98</v>
      </c>
      <c r="BB96">
        <v>264.98</v>
      </c>
      <c r="BC96" s="226">
        <f t="shared" si="24"/>
        <v>219.61625000000012</v>
      </c>
      <c r="BD96" s="227">
        <f t="shared" si="18"/>
        <v>224.56166666666672</v>
      </c>
      <c r="BE96" s="193">
        <f t="shared" si="35"/>
        <v>2.2518446001452919E-2</v>
      </c>
      <c r="BF96" s="258">
        <f t="shared" si="19"/>
        <v>0.3165174624132594</v>
      </c>
      <c r="BG96" s="185">
        <f t="shared" si="25"/>
        <v>0.19608236737405768</v>
      </c>
      <c r="BH96" s="295">
        <f t="shared" si="26"/>
        <v>0</v>
      </c>
      <c r="BI96" s="184">
        <f t="shared" si="27"/>
        <v>0</v>
      </c>
      <c r="BJ96" s="303">
        <f t="shared" si="28"/>
        <v>0</v>
      </c>
      <c r="BK96" s="300">
        <f t="shared" si="29"/>
        <v>225.34000000000006</v>
      </c>
      <c r="BL96" s="300">
        <f t="shared" si="30"/>
        <v>247.0925</v>
      </c>
      <c r="BM96" s="297">
        <f t="shared" si="31"/>
        <v>9.6531907340019263E-2</v>
      </c>
      <c r="BN96" s="301">
        <f t="shared" si="32"/>
        <v>1.3223341267623097</v>
      </c>
      <c r="BO96" s="294">
        <f t="shared" si="33"/>
        <v>2.9526894638321789E-3</v>
      </c>
      <c r="BP96" s="141">
        <f t="shared" si="20"/>
        <v>223.70666666666671</v>
      </c>
      <c r="BQ96" s="141">
        <f t="shared" si="21"/>
        <v>224.12250000000003</v>
      </c>
      <c r="BR96" s="6">
        <f t="shared" si="34"/>
        <v>1.8588329955895322E-3</v>
      </c>
    </row>
    <row r="97" spans="1:70" ht="15.75">
      <c r="A97" s="232">
        <v>36.5</v>
      </c>
      <c r="B97" s="336">
        <f t="shared" si="22"/>
        <v>3.6499999999999987E-3</v>
      </c>
      <c r="C97" s="251">
        <v>8020101</v>
      </c>
      <c r="D97" s="351">
        <f t="shared" si="23"/>
        <v>7</v>
      </c>
      <c r="E97" s="204" t="s">
        <v>178</v>
      </c>
      <c r="F97" s="231">
        <v>127.58749999999999</v>
      </c>
      <c r="G97" s="141">
        <v>127.58749999999998</v>
      </c>
      <c r="H97" s="141">
        <v>127.58749999999999</v>
      </c>
      <c r="I97" s="141">
        <v>127.58750000000001</v>
      </c>
      <c r="J97">
        <v>127.83</v>
      </c>
      <c r="K97">
        <v>127.83</v>
      </c>
      <c r="L97">
        <v>127.49</v>
      </c>
      <c r="M97">
        <v>127.49</v>
      </c>
      <c r="N97">
        <v>127.49</v>
      </c>
      <c r="O97" s="175">
        <v>127.49</v>
      </c>
      <c r="P97">
        <v>127.49</v>
      </c>
      <c r="Q97" s="204">
        <v>127.59</v>
      </c>
      <c r="R97" s="203">
        <v>128.63999999999999</v>
      </c>
      <c r="S97">
        <v>128.63999999999999</v>
      </c>
      <c r="T97">
        <v>128.63999999999999</v>
      </c>
      <c r="U97">
        <v>131.11000000000001</v>
      </c>
      <c r="V97">
        <v>129.82</v>
      </c>
      <c r="W97">
        <v>131.01</v>
      </c>
      <c r="X97" s="175">
        <v>132.69</v>
      </c>
      <c r="Y97">
        <v>130.66999999999999</v>
      </c>
      <c r="Z97" s="175">
        <v>130.66999999999999</v>
      </c>
      <c r="AA97">
        <v>130.66999999999999</v>
      </c>
      <c r="AB97">
        <v>130.41</v>
      </c>
      <c r="AC97" s="204">
        <v>130.47</v>
      </c>
      <c r="AD97" s="203">
        <v>127.61</v>
      </c>
      <c r="AE97">
        <v>127.99</v>
      </c>
      <c r="AF97">
        <v>128.1</v>
      </c>
      <c r="AG97">
        <v>127.76</v>
      </c>
      <c r="AH97">
        <v>127.76</v>
      </c>
      <c r="AI97">
        <v>127.97</v>
      </c>
      <c r="AJ97">
        <v>127.92</v>
      </c>
      <c r="AK97">
        <v>127.87</v>
      </c>
      <c r="AL97">
        <v>128.99</v>
      </c>
      <c r="AM97">
        <v>129.5</v>
      </c>
      <c r="AN97">
        <v>129.6</v>
      </c>
      <c r="AO97" s="204">
        <v>129.79</v>
      </c>
      <c r="AP97">
        <v>130.28</v>
      </c>
      <c r="AQ97">
        <v>130.21</v>
      </c>
      <c r="AR97">
        <v>135.11000000000001</v>
      </c>
      <c r="AS97">
        <v>129.99</v>
      </c>
      <c r="AT97">
        <v>129.85</v>
      </c>
      <c r="AU97">
        <v>130.34</v>
      </c>
      <c r="AV97">
        <v>130.72999999999999</v>
      </c>
      <c r="AW97">
        <v>130.6</v>
      </c>
      <c r="AX97">
        <v>130.6</v>
      </c>
      <c r="AY97">
        <v>130.59</v>
      </c>
      <c r="AZ97">
        <v>130.59</v>
      </c>
      <c r="BA97">
        <v>130.4</v>
      </c>
      <c r="BB97">
        <v>131.11000000000001</v>
      </c>
      <c r="BC97" s="226">
        <f t="shared" si="24"/>
        <v>127.58749999999999</v>
      </c>
      <c r="BD97" s="227">
        <f t="shared" si="18"/>
        <v>130.28666666666669</v>
      </c>
      <c r="BE97" s="193">
        <f t="shared" si="35"/>
        <v>2.115541621762862E-2</v>
      </c>
      <c r="BF97" s="258">
        <f t="shared" si="19"/>
        <v>0.67150888174992518</v>
      </c>
      <c r="BG97" s="185">
        <f t="shared" si="25"/>
        <v>0.41599932667953676</v>
      </c>
      <c r="BH97" s="295">
        <f t="shared" si="26"/>
        <v>5.444785276073727E-3</v>
      </c>
      <c r="BI97" s="184">
        <f t="shared" si="27"/>
        <v>0.15816823168191499</v>
      </c>
      <c r="BJ97" s="303">
        <f t="shared" si="28"/>
        <v>-3.271554418201772E-5</v>
      </c>
      <c r="BK97" s="300">
        <f t="shared" si="29"/>
        <v>128.52916666666667</v>
      </c>
      <c r="BL97" s="300">
        <f t="shared" si="30"/>
        <v>130.84333333333333</v>
      </c>
      <c r="BM97" s="297">
        <f t="shared" si="31"/>
        <v>1.8004992381755125E-2</v>
      </c>
      <c r="BN97" s="301">
        <f t="shared" si="32"/>
        <v>0.54683201742197651</v>
      </c>
      <c r="BO97" s="294">
        <f t="shared" si="33"/>
        <v>1.221041719827136E-3</v>
      </c>
      <c r="BP97" s="141">
        <f t="shared" si="20"/>
        <v>129.00833333333333</v>
      </c>
      <c r="BQ97" s="141">
        <f t="shared" si="21"/>
        <v>129</v>
      </c>
      <c r="BR97" s="6">
        <f t="shared" si="34"/>
        <v>-6.4595310380388682E-5</v>
      </c>
    </row>
    <row r="98" spans="1:70" ht="15.75">
      <c r="A98" s="232">
        <v>51.73</v>
      </c>
      <c r="B98" s="336">
        <f t="shared" si="22"/>
        <v>5.1729999999999979E-3</v>
      </c>
      <c r="C98" s="251">
        <v>8030201</v>
      </c>
      <c r="D98" s="351">
        <f t="shared" si="23"/>
        <v>7</v>
      </c>
      <c r="E98" s="204" t="s">
        <v>179</v>
      </c>
      <c r="F98" s="231">
        <v>101.4175</v>
      </c>
      <c r="G98" s="141">
        <v>101.41749999999999</v>
      </c>
      <c r="H98" s="141">
        <v>101.41749999999999</v>
      </c>
      <c r="I98" s="141">
        <v>101.4175</v>
      </c>
      <c r="J98">
        <v>101.39</v>
      </c>
      <c r="K98">
        <v>101.39</v>
      </c>
      <c r="L98">
        <v>101.39</v>
      </c>
      <c r="M98">
        <v>101.39</v>
      </c>
      <c r="N98">
        <v>101.39</v>
      </c>
      <c r="O98" s="178">
        <v>101.39</v>
      </c>
      <c r="P98">
        <v>101.5</v>
      </c>
      <c r="Q98" s="204">
        <v>101.5</v>
      </c>
      <c r="R98" s="203">
        <v>101.73</v>
      </c>
      <c r="S98">
        <v>101.73</v>
      </c>
      <c r="T98">
        <v>101.73</v>
      </c>
      <c r="U98">
        <v>100.74</v>
      </c>
      <c r="V98">
        <v>102.23</v>
      </c>
      <c r="W98">
        <v>101.92</v>
      </c>
      <c r="X98" s="178">
        <v>105.33</v>
      </c>
      <c r="Y98">
        <v>101.81</v>
      </c>
      <c r="Z98" s="178">
        <v>101.51</v>
      </c>
      <c r="AA98">
        <v>101.35</v>
      </c>
      <c r="AB98">
        <v>100.38</v>
      </c>
      <c r="AC98" s="204">
        <v>101.15</v>
      </c>
      <c r="AD98" s="203">
        <v>101.15</v>
      </c>
      <c r="AE98">
        <v>101.15</v>
      </c>
      <c r="AF98">
        <v>100.78</v>
      </c>
      <c r="AG98">
        <v>100.73</v>
      </c>
      <c r="AH98">
        <v>100.73</v>
      </c>
      <c r="AI98">
        <v>100.73</v>
      </c>
      <c r="AJ98">
        <v>100.73</v>
      </c>
      <c r="AK98">
        <v>100.73</v>
      </c>
      <c r="AL98">
        <v>100.73</v>
      </c>
      <c r="AM98">
        <v>100.58</v>
      </c>
      <c r="AN98">
        <v>100.54</v>
      </c>
      <c r="AO98" s="204">
        <v>100.54</v>
      </c>
      <c r="AP98">
        <v>101.16</v>
      </c>
      <c r="AQ98">
        <v>101.13</v>
      </c>
      <c r="AR98">
        <v>101.28</v>
      </c>
      <c r="AS98">
        <v>101.16</v>
      </c>
      <c r="AT98">
        <v>101.13</v>
      </c>
      <c r="AU98">
        <v>101.1</v>
      </c>
      <c r="AV98">
        <v>100.5</v>
      </c>
      <c r="AW98">
        <v>100.14</v>
      </c>
      <c r="AX98">
        <v>100.14</v>
      </c>
      <c r="AY98">
        <v>99.46</v>
      </c>
      <c r="AZ98">
        <v>99.27</v>
      </c>
      <c r="BA98">
        <v>97.47</v>
      </c>
      <c r="BB98">
        <v>96.76</v>
      </c>
      <c r="BC98" s="226">
        <f t="shared" si="24"/>
        <v>101.41749999999998</v>
      </c>
      <c r="BD98" s="227">
        <f t="shared" si="18"/>
        <v>101.80083333333334</v>
      </c>
      <c r="BE98" s="193">
        <f t="shared" si="35"/>
        <v>3.7797553019287555E-3</v>
      </c>
      <c r="BF98" s="258">
        <f t="shared" si="19"/>
        <v>0.13516002358537973</v>
      </c>
      <c r="BG98" s="185">
        <f t="shared" si="25"/>
        <v>8.3731548954325552E-2</v>
      </c>
      <c r="BH98" s="295">
        <f t="shared" si="26"/>
        <v>-7.2842926028521271E-3</v>
      </c>
      <c r="BI98" s="184">
        <f t="shared" si="27"/>
        <v>-0.22416555136726843</v>
      </c>
      <c r="BJ98" s="303">
        <f t="shared" si="28"/>
        <v>4.6366441110568289E-5</v>
      </c>
      <c r="BK98" s="300">
        <f t="shared" si="29"/>
        <v>100.7975</v>
      </c>
      <c r="BL98" s="300">
        <f t="shared" si="30"/>
        <v>99.961666666666659</v>
      </c>
      <c r="BM98" s="297">
        <f t="shared" si="31"/>
        <v>-8.2922030142944525E-3</v>
      </c>
      <c r="BN98" s="301">
        <f t="shared" si="32"/>
        <v>-0.27991656633523732</v>
      </c>
      <c r="BO98" s="294">
        <f t="shared" si="33"/>
        <v>-6.2503619882654782E-4</v>
      </c>
      <c r="BP98" s="141">
        <f t="shared" si="20"/>
        <v>101.88166666666666</v>
      </c>
      <c r="BQ98" s="141">
        <f t="shared" si="21"/>
        <v>101.01666666666665</v>
      </c>
      <c r="BR98" s="6">
        <f t="shared" si="34"/>
        <v>-8.4902419473573687E-3</v>
      </c>
    </row>
    <row r="99" spans="1:70" ht="15.75">
      <c r="A99" s="232">
        <v>8.9499999999999993</v>
      </c>
      <c r="B99" s="336">
        <f t="shared" si="22"/>
        <v>8.9499999999999964E-4</v>
      </c>
      <c r="C99" s="252">
        <v>9010101</v>
      </c>
      <c r="D99" s="351">
        <f t="shared" si="23"/>
        <v>7</v>
      </c>
      <c r="E99" s="204" t="s">
        <v>248</v>
      </c>
      <c r="F99" s="231">
        <v>118.10250000000001</v>
      </c>
      <c r="G99" s="141">
        <v>118.10249999999999</v>
      </c>
      <c r="H99" s="141">
        <v>118.10250000000002</v>
      </c>
      <c r="I99" s="141">
        <v>118.10249999999999</v>
      </c>
      <c r="J99">
        <v>117.84</v>
      </c>
      <c r="K99">
        <v>117.84</v>
      </c>
      <c r="L99">
        <v>117.79</v>
      </c>
      <c r="M99">
        <v>118.14</v>
      </c>
      <c r="N99">
        <v>118.14</v>
      </c>
      <c r="O99" s="175">
        <v>118.52</v>
      </c>
      <c r="P99">
        <v>118.52</v>
      </c>
      <c r="Q99" s="204">
        <v>118.03</v>
      </c>
      <c r="R99" s="203">
        <v>117.36</v>
      </c>
      <c r="S99">
        <v>117.36</v>
      </c>
      <c r="T99">
        <v>117.36</v>
      </c>
      <c r="U99">
        <v>119.72</v>
      </c>
      <c r="V99">
        <v>120.87</v>
      </c>
      <c r="W99">
        <v>123.07</v>
      </c>
      <c r="X99" s="175">
        <v>126.39</v>
      </c>
      <c r="Y99">
        <v>124.35</v>
      </c>
      <c r="Z99" s="175">
        <v>124.33</v>
      </c>
      <c r="AA99">
        <v>124.27</v>
      </c>
      <c r="AB99">
        <v>123.13</v>
      </c>
      <c r="AC99" s="204">
        <v>125.11</v>
      </c>
      <c r="AD99" s="203">
        <v>123.04</v>
      </c>
      <c r="AE99">
        <v>127.71</v>
      </c>
      <c r="AF99">
        <v>128.28</v>
      </c>
      <c r="AG99">
        <v>128.37</v>
      </c>
      <c r="AH99">
        <v>127.33</v>
      </c>
      <c r="AI99">
        <v>124.31</v>
      </c>
      <c r="AJ99">
        <v>127.47</v>
      </c>
      <c r="AK99">
        <v>127.49</v>
      </c>
      <c r="AL99">
        <v>127.69</v>
      </c>
      <c r="AM99">
        <v>127.57</v>
      </c>
      <c r="AN99">
        <v>127.52</v>
      </c>
      <c r="AO99" s="204">
        <v>126.79</v>
      </c>
      <c r="AP99">
        <v>127.29</v>
      </c>
      <c r="AQ99">
        <v>126.77</v>
      </c>
      <c r="AR99">
        <v>127.41</v>
      </c>
      <c r="AS99">
        <v>126.75</v>
      </c>
      <c r="AT99">
        <v>127.49</v>
      </c>
      <c r="AU99">
        <v>126.22</v>
      </c>
      <c r="AV99">
        <v>126.53</v>
      </c>
      <c r="AW99">
        <v>126.66</v>
      </c>
      <c r="AX99">
        <v>126.75</v>
      </c>
      <c r="AY99">
        <v>126.93</v>
      </c>
      <c r="AZ99">
        <v>128.07</v>
      </c>
      <c r="BA99">
        <v>127.66</v>
      </c>
      <c r="BB99">
        <v>128.22</v>
      </c>
      <c r="BC99" s="226">
        <f t="shared" si="24"/>
        <v>118.10250000000001</v>
      </c>
      <c r="BD99" s="227">
        <f t="shared" si="18"/>
        <v>121.94333333333333</v>
      </c>
      <c r="BE99" s="193">
        <f t="shared" si="35"/>
        <v>3.252118569321838E-2</v>
      </c>
      <c r="BF99" s="258">
        <f t="shared" si="19"/>
        <v>0.2343029152585481</v>
      </c>
      <c r="BG99" s="185">
        <f t="shared" si="25"/>
        <v>0.14515050751466763</v>
      </c>
      <c r="BH99" s="295">
        <f t="shared" si="26"/>
        <v>4.3866520444932888E-3</v>
      </c>
      <c r="BI99" s="184">
        <f t="shared" si="27"/>
        <v>3.0589974037806378E-2</v>
      </c>
      <c r="BJ99" s="303">
        <f t="shared" si="28"/>
        <v>-6.3272354790766605E-6</v>
      </c>
      <c r="BK99" s="300">
        <f t="shared" si="29"/>
        <v>126.45833333333333</v>
      </c>
      <c r="BL99" s="300">
        <f t="shared" si="30"/>
        <v>127.12166666666667</v>
      </c>
      <c r="BM99" s="297">
        <f t="shared" si="31"/>
        <v>5.2454695222405867E-3</v>
      </c>
      <c r="BN99" s="301">
        <f t="shared" si="32"/>
        <v>3.8434505142710351E-2</v>
      </c>
      <c r="BO99" s="294">
        <f t="shared" si="33"/>
        <v>8.582184796239746E-5</v>
      </c>
      <c r="BP99" s="141">
        <f t="shared" si="20"/>
        <v>119.45666666666666</v>
      </c>
      <c r="BQ99" s="141">
        <f t="shared" si="21"/>
        <v>125.64166666666665</v>
      </c>
      <c r="BR99" s="6">
        <f t="shared" si="34"/>
        <v>5.1776097329575554E-2</v>
      </c>
    </row>
    <row r="100" spans="1:70" ht="15.75">
      <c r="A100" s="232">
        <v>8.14</v>
      </c>
      <c r="B100" s="336">
        <f t="shared" si="22"/>
        <v>8.1399999999999973E-4</v>
      </c>
      <c r="C100" s="252">
        <v>9010201</v>
      </c>
      <c r="D100" s="351">
        <f t="shared" si="23"/>
        <v>7</v>
      </c>
      <c r="E100" s="204" t="s">
        <v>182</v>
      </c>
      <c r="F100" s="231">
        <v>104.04125000000001</v>
      </c>
      <c r="G100" s="141">
        <v>104.04125000000002</v>
      </c>
      <c r="H100" s="141">
        <v>104.04125000000002</v>
      </c>
      <c r="I100" s="141">
        <v>104.04125000000002</v>
      </c>
      <c r="J100">
        <v>104.06</v>
      </c>
      <c r="K100">
        <v>104.06</v>
      </c>
      <c r="L100">
        <v>104.01</v>
      </c>
      <c r="M100">
        <v>104.01</v>
      </c>
      <c r="N100">
        <v>104.08</v>
      </c>
      <c r="O100" s="178">
        <v>104.09</v>
      </c>
      <c r="P100">
        <v>104.09</v>
      </c>
      <c r="Q100" s="204">
        <v>103.93</v>
      </c>
      <c r="R100" s="203">
        <v>103.06</v>
      </c>
      <c r="S100">
        <v>103.06</v>
      </c>
      <c r="T100">
        <v>103.06</v>
      </c>
      <c r="U100">
        <v>106.18</v>
      </c>
      <c r="V100">
        <v>104.93</v>
      </c>
      <c r="W100">
        <v>106.59</v>
      </c>
      <c r="X100" s="178">
        <v>102.18</v>
      </c>
      <c r="Y100">
        <v>106.65</v>
      </c>
      <c r="Z100" s="178">
        <v>107.14</v>
      </c>
      <c r="AA100">
        <v>106.64</v>
      </c>
      <c r="AB100">
        <v>105.45</v>
      </c>
      <c r="AC100" s="204">
        <v>113.65</v>
      </c>
      <c r="AD100" s="203">
        <v>112.52</v>
      </c>
      <c r="AE100">
        <v>112.62</v>
      </c>
      <c r="AF100">
        <v>112.66</v>
      </c>
      <c r="AG100">
        <v>107.34</v>
      </c>
      <c r="AH100">
        <v>109.8</v>
      </c>
      <c r="AI100">
        <v>109.8</v>
      </c>
      <c r="AJ100">
        <v>109.8</v>
      </c>
      <c r="AK100">
        <v>109.8</v>
      </c>
      <c r="AL100">
        <v>109.8</v>
      </c>
      <c r="AM100">
        <v>109.9</v>
      </c>
      <c r="AN100">
        <v>110.16</v>
      </c>
      <c r="AO100" s="204">
        <v>110.2</v>
      </c>
      <c r="AP100">
        <v>110.37</v>
      </c>
      <c r="AQ100">
        <v>110.41</v>
      </c>
      <c r="AR100">
        <v>108.95</v>
      </c>
      <c r="AS100">
        <v>111.07</v>
      </c>
      <c r="AT100">
        <v>111.08</v>
      </c>
      <c r="AU100">
        <v>110.26</v>
      </c>
      <c r="AV100">
        <v>111.44</v>
      </c>
      <c r="AW100">
        <v>111.8</v>
      </c>
      <c r="AX100">
        <v>112</v>
      </c>
      <c r="AY100">
        <v>112.33</v>
      </c>
      <c r="AZ100">
        <v>112.66</v>
      </c>
      <c r="BA100">
        <v>113.01</v>
      </c>
      <c r="BB100">
        <v>111.61</v>
      </c>
      <c r="BC100" s="226">
        <f t="shared" si="24"/>
        <v>104.04125000000001</v>
      </c>
      <c r="BD100" s="227">
        <f t="shared" si="18"/>
        <v>105.71583333333335</v>
      </c>
      <c r="BE100" s="193">
        <f t="shared" si="35"/>
        <v>1.609537883611889E-2</v>
      </c>
      <c r="BF100" s="258">
        <f t="shared" si="19"/>
        <v>9.2909551626490949E-2</v>
      </c>
      <c r="BG100" s="185">
        <f t="shared" si="25"/>
        <v>5.7557408351765559E-2</v>
      </c>
      <c r="BH100" s="295">
        <f t="shared" si="26"/>
        <v>-1.238828422263516E-2</v>
      </c>
      <c r="BI100" s="184">
        <f t="shared" si="27"/>
        <v>-6.9553739851325125E-2</v>
      </c>
      <c r="BJ100" s="303">
        <f t="shared" si="28"/>
        <v>1.4386507485945258E-5</v>
      </c>
      <c r="BK100" s="300">
        <f t="shared" si="29"/>
        <v>110.26166666666666</v>
      </c>
      <c r="BL100" s="300">
        <f t="shared" si="30"/>
        <v>111.38499999999999</v>
      </c>
      <c r="BM100" s="297">
        <f t="shared" si="31"/>
        <v>1.0187886391462841E-2</v>
      </c>
      <c r="BN100" s="301">
        <f t="shared" si="32"/>
        <v>5.9196971346890379E-2</v>
      </c>
      <c r="BO100" s="294">
        <f t="shared" si="33"/>
        <v>1.3218313741528148E-4</v>
      </c>
      <c r="BP100" s="141">
        <f t="shared" si="20"/>
        <v>104.105</v>
      </c>
      <c r="BQ100" s="141">
        <f t="shared" si="21"/>
        <v>109.50583333333333</v>
      </c>
      <c r="BR100" s="6">
        <f t="shared" si="34"/>
        <v>5.1878712197620969E-2</v>
      </c>
    </row>
    <row r="101" spans="1:70" ht="15.75">
      <c r="A101" s="232">
        <v>4.5</v>
      </c>
      <c r="B101" s="336">
        <f t="shared" si="22"/>
        <v>4.4999999999999983E-4</v>
      </c>
      <c r="C101" s="252">
        <v>9010301</v>
      </c>
      <c r="D101" s="351">
        <f t="shared" si="23"/>
        <v>7</v>
      </c>
      <c r="E101" s="204" t="s">
        <v>183</v>
      </c>
      <c r="F101" s="231">
        <v>127.53749999999999</v>
      </c>
      <c r="G101" s="141">
        <v>127.53749999999999</v>
      </c>
      <c r="H101" s="141">
        <v>127.53750000000001</v>
      </c>
      <c r="I101" s="141">
        <v>127.53749999999999</v>
      </c>
      <c r="J101">
        <v>126.33</v>
      </c>
      <c r="K101">
        <v>126.33</v>
      </c>
      <c r="L101">
        <v>128</v>
      </c>
      <c r="M101">
        <v>128</v>
      </c>
      <c r="N101">
        <v>128</v>
      </c>
      <c r="O101" s="175">
        <v>127.88</v>
      </c>
      <c r="P101">
        <v>127.88</v>
      </c>
      <c r="Q101" s="204">
        <v>127.88</v>
      </c>
      <c r="R101" s="203">
        <v>127.73</v>
      </c>
      <c r="S101">
        <v>127.73</v>
      </c>
      <c r="T101">
        <v>127.73</v>
      </c>
      <c r="U101">
        <v>126.68</v>
      </c>
      <c r="V101">
        <v>128.93</v>
      </c>
      <c r="W101">
        <v>126.71</v>
      </c>
      <c r="X101" s="175">
        <v>125.02</v>
      </c>
      <c r="Y101">
        <v>127.26</v>
      </c>
      <c r="Z101" s="175">
        <v>127.56</v>
      </c>
      <c r="AA101">
        <v>127.11</v>
      </c>
      <c r="AB101">
        <v>127.58</v>
      </c>
      <c r="AC101" s="204">
        <v>125.53</v>
      </c>
      <c r="AD101" s="203">
        <v>126.06</v>
      </c>
      <c r="AE101">
        <v>126.35</v>
      </c>
      <c r="AF101">
        <v>127.43</v>
      </c>
      <c r="AG101">
        <v>126.41</v>
      </c>
      <c r="AH101">
        <v>124.12</v>
      </c>
      <c r="AI101">
        <v>124.12</v>
      </c>
      <c r="AJ101">
        <v>124.8</v>
      </c>
      <c r="AK101">
        <v>124.8</v>
      </c>
      <c r="AL101">
        <v>125.4</v>
      </c>
      <c r="AM101">
        <v>125.25</v>
      </c>
      <c r="AN101">
        <v>123.75</v>
      </c>
      <c r="AO101" s="204">
        <v>123.75</v>
      </c>
      <c r="AP101">
        <v>121.11</v>
      </c>
      <c r="AQ101">
        <v>119.73</v>
      </c>
      <c r="AR101">
        <v>118.79</v>
      </c>
      <c r="AS101">
        <v>118.78</v>
      </c>
      <c r="AT101">
        <v>122.35</v>
      </c>
      <c r="AU101">
        <v>121.64</v>
      </c>
      <c r="AV101">
        <v>122.05</v>
      </c>
      <c r="AW101">
        <v>121.99</v>
      </c>
      <c r="AX101">
        <v>122.37</v>
      </c>
      <c r="AY101">
        <v>122.18</v>
      </c>
      <c r="AZ101">
        <v>123.15</v>
      </c>
      <c r="BA101">
        <v>123.7</v>
      </c>
      <c r="BB101">
        <v>124.28</v>
      </c>
      <c r="BC101" s="226">
        <f t="shared" si="24"/>
        <v>127.53750000000002</v>
      </c>
      <c r="BD101" s="223">
        <f t="shared" ref="BD101:BD126" si="36">AVERAGE(L101:W101)</f>
        <v>127.7625</v>
      </c>
      <c r="BE101" s="193">
        <f t="shared" si="35"/>
        <v>1.764187003822304E-3</v>
      </c>
      <c r="BF101" s="258">
        <f t="shared" si="19"/>
        <v>6.901193851696805E-3</v>
      </c>
      <c r="BG101" s="185">
        <f t="shared" si="25"/>
        <v>4.2752852175378534E-3</v>
      </c>
      <c r="BH101" s="295">
        <f t="shared" si="26"/>
        <v>4.6887631366208105E-3</v>
      </c>
      <c r="BI101" s="184">
        <f t="shared" si="27"/>
        <v>1.5929735083534336E-2</v>
      </c>
      <c r="BJ101" s="303">
        <f t="shared" si="28"/>
        <v>-3.2949091381464422E-6</v>
      </c>
      <c r="BK101" s="300">
        <f t="shared" si="29"/>
        <v>125.65416666666668</v>
      </c>
      <c r="BL101" s="300">
        <f t="shared" si="30"/>
        <v>121.75083333333333</v>
      </c>
      <c r="BM101" s="297">
        <f t="shared" si="31"/>
        <v>-3.1064097887721021E-2</v>
      </c>
      <c r="BN101" s="301">
        <f t="shared" si="32"/>
        <v>-0.11371417133124322</v>
      </c>
      <c r="BO101" s="294">
        <f t="shared" si="33"/>
        <v>-2.5391663784725312E-4</v>
      </c>
      <c r="BP101" s="141">
        <f t="shared" si="20"/>
        <v>127.51416666666667</v>
      </c>
      <c r="BQ101" s="141">
        <f t="shared" si="21"/>
        <v>126.19416666666665</v>
      </c>
      <c r="BR101" s="6">
        <f t="shared" si="34"/>
        <v>-1.0351790977473296E-2</v>
      </c>
    </row>
    <row r="102" spans="1:70" ht="15.75">
      <c r="A102" s="232">
        <v>4.6900000000000004</v>
      </c>
      <c r="B102" s="336">
        <f t="shared" si="22"/>
        <v>4.6899999999999985E-4</v>
      </c>
      <c r="C102" s="252">
        <v>9010401</v>
      </c>
      <c r="D102" s="351">
        <f t="shared" si="23"/>
        <v>7</v>
      </c>
      <c r="E102" s="204" t="s">
        <v>184</v>
      </c>
      <c r="F102" s="231">
        <v>124.19000000000004</v>
      </c>
      <c r="G102" s="141">
        <v>124.19000000000003</v>
      </c>
      <c r="H102" s="141">
        <v>124.19000000000003</v>
      </c>
      <c r="I102" s="141">
        <v>124.19000000000003</v>
      </c>
      <c r="J102">
        <v>124.19</v>
      </c>
      <c r="K102">
        <v>124.19</v>
      </c>
      <c r="L102">
        <v>124.19</v>
      </c>
      <c r="M102">
        <v>124.19</v>
      </c>
      <c r="N102">
        <v>124.19</v>
      </c>
      <c r="O102" s="178">
        <v>124.19</v>
      </c>
      <c r="P102">
        <v>124.19</v>
      </c>
      <c r="Q102" s="204">
        <v>124.19</v>
      </c>
      <c r="R102" s="203">
        <v>125.96</v>
      </c>
      <c r="S102">
        <v>125.96</v>
      </c>
      <c r="T102">
        <v>125.96</v>
      </c>
      <c r="U102">
        <v>125.96</v>
      </c>
      <c r="V102">
        <v>125.08</v>
      </c>
      <c r="W102">
        <v>125.08</v>
      </c>
      <c r="X102" s="178">
        <v>108.21</v>
      </c>
      <c r="Y102">
        <v>125.08</v>
      </c>
      <c r="Z102" s="178">
        <v>125.08</v>
      </c>
      <c r="AA102">
        <v>125.08</v>
      </c>
      <c r="AB102">
        <v>125.08</v>
      </c>
      <c r="AC102" s="204">
        <v>154.32</v>
      </c>
      <c r="AD102" s="203">
        <v>154.54</v>
      </c>
      <c r="AE102">
        <v>154.54</v>
      </c>
      <c r="AF102">
        <v>154.54</v>
      </c>
      <c r="AG102">
        <v>125.32</v>
      </c>
      <c r="AH102">
        <v>149.22</v>
      </c>
      <c r="AI102">
        <v>148.46</v>
      </c>
      <c r="AJ102">
        <v>148.46</v>
      </c>
      <c r="AK102">
        <v>148.46</v>
      </c>
      <c r="AL102">
        <v>148.46</v>
      </c>
      <c r="AM102">
        <v>148.46</v>
      </c>
      <c r="AN102">
        <v>148.46</v>
      </c>
      <c r="AO102" s="204">
        <v>148.46</v>
      </c>
      <c r="AP102">
        <v>147.96</v>
      </c>
      <c r="AQ102">
        <v>150.07</v>
      </c>
      <c r="AR102">
        <v>187.99</v>
      </c>
      <c r="AS102">
        <v>180.54</v>
      </c>
      <c r="AT102">
        <v>164.74</v>
      </c>
      <c r="AU102">
        <v>149.99</v>
      </c>
      <c r="AV102">
        <v>151.05000000000001</v>
      </c>
      <c r="AW102">
        <v>151.05000000000001</v>
      </c>
      <c r="AX102">
        <v>151.05000000000001</v>
      </c>
      <c r="AY102">
        <v>151.05000000000001</v>
      </c>
      <c r="AZ102">
        <v>151.05000000000001</v>
      </c>
      <c r="BA102">
        <v>151.05000000000001</v>
      </c>
      <c r="BB102">
        <v>153.88</v>
      </c>
      <c r="BC102" s="226">
        <f t="shared" si="24"/>
        <v>124.19000000000004</v>
      </c>
      <c r="BD102" s="223">
        <f t="shared" si="36"/>
        <v>124.92833333333334</v>
      </c>
      <c r="BE102" s="193">
        <f t="shared" si="35"/>
        <v>5.9451915076358386E-3</v>
      </c>
      <c r="BF102" s="258">
        <f t="shared" si="19"/>
        <v>2.3602310172601726E-2</v>
      </c>
      <c r="BG102" s="185">
        <f t="shared" si="25"/>
        <v>1.4621616194110737E-2</v>
      </c>
      <c r="BH102" s="295">
        <f t="shared" si="26"/>
        <v>1.8735518040383869E-2</v>
      </c>
      <c r="BI102" s="184">
        <f t="shared" si="27"/>
        <v>8.1007890744530894E-2</v>
      </c>
      <c r="BJ102" s="303">
        <f t="shared" si="28"/>
        <v>-1.6755686022174778E-5</v>
      </c>
      <c r="BK102" s="300">
        <f t="shared" si="29"/>
        <v>146.655</v>
      </c>
      <c r="BL102" s="300">
        <f t="shared" si="30"/>
        <v>157.79249999999999</v>
      </c>
      <c r="BM102" s="297">
        <f t="shared" si="31"/>
        <v>7.5943540963485656E-2</v>
      </c>
      <c r="BN102" s="301">
        <f t="shared" si="32"/>
        <v>0.3381637076695726</v>
      </c>
      <c r="BO102" s="294">
        <f t="shared" si="33"/>
        <v>7.5509842518482599E-4</v>
      </c>
      <c r="BP102" s="141">
        <f t="shared" si="20"/>
        <v>123.59666666666668</v>
      </c>
      <c r="BQ102" s="141">
        <f t="shared" si="21"/>
        <v>140.81</v>
      </c>
      <c r="BR102" s="6">
        <f t="shared" si="34"/>
        <v>0.13927020685563241</v>
      </c>
    </row>
    <row r="103" spans="1:70" ht="15.75">
      <c r="A103" s="232">
        <v>3</v>
      </c>
      <c r="B103" s="336">
        <f t="shared" si="22"/>
        <v>2.9999999999999987E-4</v>
      </c>
      <c r="C103" s="252">
        <v>9010501</v>
      </c>
      <c r="D103" s="351">
        <f t="shared" si="23"/>
        <v>7</v>
      </c>
      <c r="E103" s="204" t="s">
        <v>185</v>
      </c>
      <c r="F103" s="231">
        <v>118.46000000000002</v>
      </c>
      <c r="G103" s="141">
        <v>118.46000000000001</v>
      </c>
      <c r="H103" s="141">
        <v>118.46000000000001</v>
      </c>
      <c r="I103" s="141">
        <v>118.46000000000001</v>
      </c>
      <c r="J103">
        <v>118.46</v>
      </c>
      <c r="K103">
        <v>118.46</v>
      </c>
      <c r="L103">
        <v>118.46</v>
      </c>
      <c r="M103">
        <v>118.46</v>
      </c>
      <c r="N103">
        <v>118.46</v>
      </c>
      <c r="O103" s="175">
        <v>118.46</v>
      </c>
      <c r="P103">
        <v>118.46</v>
      </c>
      <c r="Q103" s="204">
        <v>118.46</v>
      </c>
      <c r="R103" s="203">
        <v>118.46</v>
      </c>
      <c r="S103">
        <v>118.46</v>
      </c>
      <c r="T103">
        <v>118.46</v>
      </c>
      <c r="U103">
        <v>118.76</v>
      </c>
      <c r="V103">
        <v>120.13</v>
      </c>
      <c r="W103">
        <v>138.33000000000001</v>
      </c>
      <c r="X103" s="175">
        <v>129.52000000000001</v>
      </c>
      <c r="Y103">
        <v>138.33000000000001</v>
      </c>
      <c r="Z103" s="175">
        <v>138.33000000000001</v>
      </c>
      <c r="AA103">
        <v>138.33000000000001</v>
      </c>
      <c r="AB103">
        <v>138.33000000000001</v>
      </c>
      <c r="AC103" s="204">
        <v>138.33000000000001</v>
      </c>
      <c r="AD103" s="203">
        <v>110.61</v>
      </c>
      <c r="AE103">
        <v>111.03</v>
      </c>
      <c r="AF103">
        <v>111.03</v>
      </c>
      <c r="AG103">
        <v>111.03</v>
      </c>
      <c r="AH103">
        <v>111.03</v>
      </c>
      <c r="AI103">
        <v>111.03</v>
      </c>
      <c r="AJ103">
        <v>111.03</v>
      </c>
      <c r="AK103">
        <v>111.03</v>
      </c>
      <c r="AL103">
        <v>111.03</v>
      </c>
      <c r="AM103">
        <v>111.03</v>
      </c>
      <c r="AN103">
        <v>111.03</v>
      </c>
      <c r="AO103" s="204">
        <v>111.03</v>
      </c>
      <c r="AP103">
        <v>111.03</v>
      </c>
      <c r="AQ103">
        <v>111.03</v>
      </c>
      <c r="AR103">
        <v>111.03</v>
      </c>
      <c r="AS103">
        <v>110.72</v>
      </c>
      <c r="AT103">
        <v>110.72</v>
      </c>
      <c r="AU103">
        <v>110.72</v>
      </c>
      <c r="AV103">
        <v>110.72</v>
      </c>
      <c r="AW103">
        <v>110.72</v>
      </c>
      <c r="AX103">
        <v>110.72</v>
      </c>
      <c r="AY103">
        <v>110.72</v>
      </c>
      <c r="AZ103">
        <v>112.16</v>
      </c>
      <c r="BA103">
        <v>111.64</v>
      </c>
      <c r="BB103">
        <v>108.92</v>
      </c>
      <c r="BC103" s="226">
        <f t="shared" si="24"/>
        <v>118.46000000000002</v>
      </c>
      <c r="BD103" s="223">
        <f t="shared" si="36"/>
        <v>120.28000000000002</v>
      </c>
      <c r="BE103" s="193">
        <f t="shared" si="35"/>
        <v>1.5363835893972499E-2</v>
      </c>
      <c r="BF103" s="258">
        <f t="shared" si="19"/>
        <v>3.7215326844708893E-2</v>
      </c>
      <c r="BG103" s="185">
        <f t="shared" si="25"/>
        <v>2.3054871395317197E-2</v>
      </c>
      <c r="BH103" s="295">
        <f t="shared" si="26"/>
        <v>-2.4364027230383334E-2</v>
      </c>
      <c r="BI103" s="184">
        <f t="shared" si="27"/>
        <v>-4.9803309686452302E-2</v>
      </c>
      <c r="BJ103" s="303">
        <f t="shared" si="28"/>
        <v>1.0301325121561318E-5</v>
      </c>
      <c r="BK103" s="300">
        <f t="shared" si="29"/>
        <v>115.545</v>
      </c>
      <c r="BL103" s="300">
        <f t="shared" si="30"/>
        <v>110.81833333333337</v>
      </c>
      <c r="BM103" s="297">
        <f t="shared" si="31"/>
        <v>-4.0907582904207263E-2</v>
      </c>
      <c r="BN103" s="301">
        <f t="shared" si="32"/>
        <v>-9.1799997123655552E-2</v>
      </c>
      <c r="BO103" s="294">
        <f t="shared" si="33"/>
        <v>-2.0498365640045583E-4</v>
      </c>
      <c r="BP103" s="141">
        <f t="shared" si="20"/>
        <v>121.20166666666667</v>
      </c>
      <c r="BQ103" s="141">
        <f t="shared" si="21"/>
        <v>122.37</v>
      </c>
      <c r="BR103" s="6">
        <f t="shared" si="34"/>
        <v>9.6395814138969804E-3</v>
      </c>
    </row>
    <row r="104" spans="1:70" ht="15.75">
      <c r="A104" s="232">
        <v>11.64</v>
      </c>
      <c r="B104" s="336">
        <f t="shared" si="22"/>
        <v>1.1639999999999997E-3</v>
      </c>
      <c r="C104" s="252">
        <v>9020101</v>
      </c>
      <c r="D104" s="351">
        <f t="shared" si="23"/>
        <v>7</v>
      </c>
      <c r="E104" s="204" t="s">
        <v>249</v>
      </c>
      <c r="F104" s="231">
        <v>148.27874999999997</v>
      </c>
      <c r="G104" s="141">
        <v>148.27875</v>
      </c>
      <c r="H104" s="141">
        <v>148.27875</v>
      </c>
      <c r="I104" s="141">
        <v>148.27875</v>
      </c>
      <c r="J104">
        <v>147.47</v>
      </c>
      <c r="K104">
        <v>146.97</v>
      </c>
      <c r="L104">
        <v>146.19</v>
      </c>
      <c r="M104">
        <v>146.19</v>
      </c>
      <c r="N104">
        <v>149.49</v>
      </c>
      <c r="O104" s="178">
        <v>150.03</v>
      </c>
      <c r="P104">
        <v>150.03</v>
      </c>
      <c r="Q104" s="204">
        <v>149.86000000000001</v>
      </c>
      <c r="R104" s="203">
        <v>147.53</v>
      </c>
      <c r="S104">
        <v>147.44</v>
      </c>
      <c r="T104">
        <v>147.44</v>
      </c>
      <c r="U104">
        <v>147.37</v>
      </c>
      <c r="V104">
        <v>147.53</v>
      </c>
      <c r="W104">
        <v>148.61000000000001</v>
      </c>
      <c r="X104" s="178">
        <v>148.04</v>
      </c>
      <c r="Y104">
        <v>148.86000000000001</v>
      </c>
      <c r="Z104" s="178">
        <v>148.61000000000001</v>
      </c>
      <c r="AA104">
        <v>149.34</v>
      </c>
      <c r="AB104">
        <v>150.46</v>
      </c>
      <c r="AC104" s="204">
        <v>149.4</v>
      </c>
      <c r="AD104" s="203">
        <v>149.15</v>
      </c>
      <c r="AE104">
        <v>149.19999999999999</v>
      </c>
      <c r="AF104">
        <v>149.1</v>
      </c>
      <c r="AG104">
        <v>150.13</v>
      </c>
      <c r="AH104">
        <v>147.49</v>
      </c>
      <c r="AI104">
        <v>147.29</v>
      </c>
      <c r="AJ104">
        <v>147.29</v>
      </c>
      <c r="AK104">
        <v>147.29</v>
      </c>
      <c r="AL104">
        <v>147.07</v>
      </c>
      <c r="AM104">
        <v>145.97</v>
      </c>
      <c r="AN104">
        <v>146</v>
      </c>
      <c r="AO104" s="204">
        <v>146.61000000000001</v>
      </c>
      <c r="AP104">
        <v>144.44999999999999</v>
      </c>
      <c r="AQ104">
        <v>145.41</v>
      </c>
      <c r="AR104">
        <v>145.69</v>
      </c>
      <c r="AS104">
        <v>140.6</v>
      </c>
      <c r="AT104">
        <v>141.22</v>
      </c>
      <c r="AU104">
        <v>146.36000000000001</v>
      </c>
      <c r="AV104">
        <v>146.56</v>
      </c>
      <c r="AW104">
        <v>149.06</v>
      </c>
      <c r="AX104">
        <v>149.21</v>
      </c>
      <c r="AY104">
        <v>148.05000000000001</v>
      </c>
      <c r="AZ104">
        <v>148.27000000000001</v>
      </c>
      <c r="BA104">
        <v>155.32</v>
      </c>
      <c r="BB104">
        <v>154.47</v>
      </c>
      <c r="BC104" s="226">
        <f t="shared" si="24"/>
        <v>148.27875000000003</v>
      </c>
      <c r="BD104" s="223">
        <f t="shared" si="36"/>
        <v>148.14250000000001</v>
      </c>
      <c r="BE104" s="193">
        <f t="shared" si="35"/>
        <v>-9.1887745209628946E-4</v>
      </c>
      <c r="BF104" s="258">
        <f t="shared" si="19"/>
        <v>-1.0809825569482448E-2</v>
      </c>
      <c r="BG104" s="185">
        <f t="shared" si="25"/>
        <v>-6.6966800896352246E-3</v>
      </c>
      <c r="BH104" s="295">
        <f t="shared" si="26"/>
        <v>-5.4725727530259283E-3</v>
      </c>
      <c r="BI104" s="184">
        <f t="shared" si="27"/>
        <v>-6.038651299482304E-2</v>
      </c>
      <c r="BJ104" s="303">
        <f t="shared" si="28"/>
        <v>1.2490356709893017E-5</v>
      </c>
      <c r="BK104" s="300">
        <f t="shared" si="29"/>
        <v>148.32</v>
      </c>
      <c r="BL104" s="300">
        <f t="shared" si="30"/>
        <v>147.51833333333335</v>
      </c>
      <c r="BM104" s="297">
        <f t="shared" si="31"/>
        <v>-5.4049802229412247E-3</v>
      </c>
      <c r="BN104" s="301">
        <f t="shared" si="32"/>
        <v>-6.0410613057804381E-2</v>
      </c>
      <c r="BO104" s="294">
        <f t="shared" si="33"/>
        <v>-1.3489312350741775E-4</v>
      </c>
      <c r="BP104" s="141">
        <f t="shared" si="20"/>
        <v>148.29666666666665</v>
      </c>
      <c r="BQ104" s="141">
        <f t="shared" si="21"/>
        <v>148.85999999999999</v>
      </c>
      <c r="BR104" s="6">
        <f t="shared" si="34"/>
        <v>3.7986918114589763E-3</v>
      </c>
    </row>
    <row r="105" spans="1:70" ht="15.75">
      <c r="A105" s="232">
        <v>10.89</v>
      </c>
      <c r="B105" s="336">
        <f t="shared" si="22"/>
        <v>1.0889999999999997E-3</v>
      </c>
      <c r="C105" s="252">
        <v>9020201</v>
      </c>
      <c r="D105" s="351">
        <f t="shared" si="23"/>
        <v>7</v>
      </c>
      <c r="E105" s="204" t="s">
        <v>188</v>
      </c>
      <c r="F105" s="231">
        <v>110.28250000000001</v>
      </c>
      <c r="G105" s="141">
        <v>110.2825</v>
      </c>
      <c r="H105" s="141">
        <v>110.2825</v>
      </c>
      <c r="I105" s="141">
        <v>110.2825</v>
      </c>
      <c r="J105">
        <v>109.95</v>
      </c>
      <c r="K105">
        <v>109.95</v>
      </c>
      <c r="L105">
        <v>109.7</v>
      </c>
      <c r="M105">
        <v>109.7</v>
      </c>
      <c r="N105">
        <v>110.74</v>
      </c>
      <c r="O105" s="175">
        <v>110.74</v>
      </c>
      <c r="P105">
        <v>110.74</v>
      </c>
      <c r="Q105" s="204">
        <v>110.74</v>
      </c>
      <c r="R105" s="203">
        <v>110.69</v>
      </c>
      <c r="S105">
        <v>110.69</v>
      </c>
      <c r="T105">
        <v>110.69</v>
      </c>
      <c r="U105">
        <v>112.43</v>
      </c>
      <c r="V105">
        <v>114.25</v>
      </c>
      <c r="W105">
        <v>114.25</v>
      </c>
      <c r="X105" s="175">
        <v>133.07</v>
      </c>
      <c r="Y105">
        <v>113.75</v>
      </c>
      <c r="Z105" s="175">
        <v>113.75</v>
      </c>
      <c r="AA105">
        <v>114.91</v>
      </c>
      <c r="AB105">
        <v>112.91</v>
      </c>
      <c r="AC105" s="204">
        <v>112.91</v>
      </c>
      <c r="AD105" s="203">
        <v>112.91</v>
      </c>
      <c r="AE105">
        <v>112.31</v>
      </c>
      <c r="AF105">
        <v>112.51</v>
      </c>
      <c r="AG105">
        <v>111.81</v>
      </c>
      <c r="AH105">
        <v>108.71</v>
      </c>
      <c r="AI105">
        <v>109.21</v>
      </c>
      <c r="AJ105">
        <v>109.21</v>
      </c>
      <c r="AK105">
        <v>109.21</v>
      </c>
      <c r="AL105">
        <v>108.21</v>
      </c>
      <c r="AM105">
        <v>108.01</v>
      </c>
      <c r="AN105">
        <v>107.81</v>
      </c>
      <c r="AO105" s="204">
        <v>107.81</v>
      </c>
      <c r="AP105">
        <v>109.09</v>
      </c>
      <c r="AQ105">
        <v>108.89</v>
      </c>
      <c r="AR105">
        <v>107.14</v>
      </c>
      <c r="AS105">
        <v>107.74</v>
      </c>
      <c r="AT105">
        <v>107.44</v>
      </c>
      <c r="AU105">
        <v>107.84</v>
      </c>
      <c r="AV105">
        <v>107.75</v>
      </c>
      <c r="AW105">
        <v>109.9</v>
      </c>
      <c r="AX105">
        <v>109.9</v>
      </c>
      <c r="AY105">
        <v>109.94</v>
      </c>
      <c r="AZ105">
        <v>110.13</v>
      </c>
      <c r="BA105">
        <v>109.27</v>
      </c>
      <c r="BB105">
        <v>110.1</v>
      </c>
      <c r="BC105" s="226">
        <f t="shared" si="24"/>
        <v>110.28250000000001</v>
      </c>
      <c r="BD105" s="223">
        <f t="shared" si="36"/>
        <v>111.28000000000002</v>
      </c>
      <c r="BE105" s="193">
        <f t="shared" si="35"/>
        <v>9.0449527350213721E-3</v>
      </c>
      <c r="BF105" s="258">
        <f t="shared" si="19"/>
        <v>7.4040608436911182E-2</v>
      </c>
      <c r="BG105" s="185">
        <f t="shared" si="25"/>
        <v>4.5868110003895284E-2</v>
      </c>
      <c r="BH105" s="295">
        <f t="shared" si="26"/>
        <v>7.595863457490637E-3</v>
      </c>
      <c r="BI105" s="184">
        <f t="shared" si="27"/>
        <v>5.5166320497908795E-2</v>
      </c>
      <c r="BJ105" s="303">
        <f t="shared" si="28"/>
        <v>-1.1410611198070605E-5</v>
      </c>
      <c r="BK105" s="300">
        <f t="shared" si="29"/>
        <v>110.66000000000003</v>
      </c>
      <c r="BL105" s="300">
        <f t="shared" si="30"/>
        <v>108.83666666666666</v>
      </c>
      <c r="BM105" s="297">
        <f t="shared" si="31"/>
        <v>-1.6476896198566515E-2</v>
      </c>
      <c r="BN105" s="301">
        <f t="shared" si="32"/>
        <v>-0.12854653899062507</v>
      </c>
      <c r="BO105" s="294">
        <f t="shared" si="33"/>
        <v>-2.8703638785988679E-4</v>
      </c>
      <c r="BP105" s="141">
        <f t="shared" si="20"/>
        <v>113.22750000000001</v>
      </c>
      <c r="BQ105" s="141">
        <f t="shared" si="21"/>
        <v>112.07499999999999</v>
      </c>
      <c r="BR105" s="6">
        <f t="shared" si="34"/>
        <v>-1.0178622684418714E-2</v>
      </c>
    </row>
    <row r="106" spans="1:70" ht="15.75">
      <c r="A106" s="232">
        <v>4.8899999999999997</v>
      </c>
      <c r="B106" s="336">
        <f t="shared" si="22"/>
        <v>4.8899999999999974E-4</v>
      </c>
      <c r="C106" s="252">
        <v>9030101</v>
      </c>
      <c r="D106" s="351">
        <f t="shared" si="23"/>
        <v>7</v>
      </c>
      <c r="E106" s="204" t="s">
        <v>250</v>
      </c>
      <c r="F106" s="231">
        <v>144.04</v>
      </c>
      <c r="G106" s="141">
        <v>144.04</v>
      </c>
      <c r="H106" s="141">
        <v>144.04</v>
      </c>
      <c r="I106" s="141">
        <v>144.04</v>
      </c>
      <c r="J106">
        <v>144.04</v>
      </c>
      <c r="K106">
        <v>144.04</v>
      </c>
      <c r="L106">
        <v>144.04</v>
      </c>
      <c r="M106">
        <v>144.04</v>
      </c>
      <c r="N106">
        <v>144.04</v>
      </c>
      <c r="O106" s="178">
        <v>144.04</v>
      </c>
      <c r="P106">
        <v>144.04</v>
      </c>
      <c r="Q106" s="204">
        <v>144.04</v>
      </c>
      <c r="R106" s="203">
        <v>144.04</v>
      </c>
      <c r="S106">
        <v>144.04</v>
      </c>
      <c r="T106">
        <v>144.04</v>
      </c>
      <c r="U106">
        <v>140.43</v>
      </c>
      <c r="V106">
        <v>148.94</v>
      </c>
      <c r="W106">
        <v>142.86000000000001</v>
      </c>
      <c r="X106" s="178">
        <v>155.81</v>
      </c>
      <c r="Y106">
        <v>142.86000000000001</v>
      </c>
      <c r="Z106" s="178">
        <v>142.86000000000001</v>
      </c>
      <c r="AA106">
        <v>142.55000000000001</v>
      </c>
      <c r="AB106">
        <v>138.30000000000001</v>
      </c>
      <c r="AC106" s="204">
        <v>138.30000000000001</v>
      </c>
      <c r="AD106" s="203">
        <v>138.30000000000001</v>
      </c>
      <c r="AE106">
        <v>138.30000000000001</v>
      </c>
      <c r="AF106">
        <v>138.30000000000001</v>
      </c>
      <c r="AG106">
        <v>138.30000000000001</v>
      </c>
      <c r="AH106">
        <v>138.30000000000001</v>
      </c>
      <c r="AI106">
        <v>138.30000000000001</v>
      </c>
      <c r="AJ106">
        <v>138.30000000000001</v>
      </c>
      <c r="AK106">
        <v>138.30000000000001</v>
      </c>
      <c r="AL106">
        <v>138.30000000000001</v>
      </c>
      <c r="AM106">
        <v>138.30000000000001</v>
      </c>
      <c r="AN106">
        <v>138.30000000000001</v>
      </c>
      <c r="AO106" s="204">
        <v>138.30000000000001</v>
      </c>
      <c r="AP106">
        <v>138.30000000000001</v>
      </c>
      <c r="AQ106">
        <v>138.30000000000001</v>
      </c>
      <c r="AR106">
        <v>134.94999999999999</v>
      </c>
      <c r="AS106">
        <v>138.30000000000001</v>
      </c>
      <c r="AT106">
        <v>138.30000000000001</v>
      </c>
      <c r="AU106">
        <v>138.30000000000001</v>
      </c>
      <c r="AV106">
        <v>138.30000000000001</v>
      </c>
      <c r="AW106">
        <v>138.30000000000001</v>
      </c>
      <c r="AX106">
        <v>138.30000000000001</v>
      </c>
      <c r="AY106">
        <v>138.30000000000001</v>
      </c>
      <c r="AZ106">
        <v>138.30000000000001</v>
      </c>
      <c r="BA106">
        <v>138.30000000000001</v>
      </c>
      <c r="BB106">
        <v>138.30000000000001</v>
      </c>
      <c r="BC106" s="226">
        <f t="shared" si="24"/>
        <v>144.04</v>
      </c>
      <c r="BD106" s="223">
        <f t="shared" si="36"/>
        <v>144.04916666666668</v>
      </c>
      <c r="BE106" s="193">
        <f t="shared" si="35"/>
        <v>6.3639729704911829E-5</v>
      </c>
      <c r="BF106" s="258">
        <f t="shared" si="19"/>
        <v>3.0552692780544632E-4</v>
      </c>
      <c r="BG106" s="185">
        <f t="shared" si="25"/>
        <v>1.8927373814969987E-4</v>
      </c>
      <c r="BH106" s="295">
        <f t="shared" si="26"/>
        <v>0</v>
      </c>
      <c r="BI106" s="184">
        <f t="shared" si="27"/>
        <v>0</v>
      </c>
      <c r="BJ106" s="303">
        <f t="shared" si="28"/>
        <v>0</v>
      </c>
      <c r="BK106" s="300">
        <f t="shared" si="29"/>
        <v>138.29999999999998</v>
      </c>
      <c r="BL106" s="300">
        <f t="shared" si="30"/>
        <v>138.02083333333331</v>
      </c>
      <c r="BM106" s="297">
        <f t="shared" si="31"/>
        <v>-2.0185586888407103E-3</v>
      </c>
      <c r="BN106" s="301">
        <f t="shared" si="32"/>
        <v>-8.8376918951644616E-3</v>
      </c>
      <c r="BO106" s="294">
        <f t="shared" si="33"/>
        <v>-1.9734013677269127E-5</v>
      </c>
      <c r="BP106" s="141">
        <f t="shared" si="20"/>
        <v>145.03</v>
      </c>
      <c r="BQ106" s="141">
        <f t="shared" si="21"/>
        <v>139.41416666666666</v>
      </c>
      <c r="BR106" s="6">
        <f t="shared" si="34"/>
        <v>-3.8721873635339854E-2</v>
      </c>
    </row>
    <row r="107" spans="1:70" ht="15.75">
      <c r="A107" s="232">
        <v>7.86</v>
      </c>
      <c r="B107" s="336">
        <f t="shared" si="22"/>
        <v>7.859999999999997E-4</v>
      </c>
      <c r="C107" s="252">
        <v>9030201</v>
      </c>
      <c r="D107" s="351">
        <f t="shared" si="23"/>
        <v>7</v>
      </c>
      <c r="E107" s="204" t="s">
        <v>251</v>
      </c>
      <c r="F107" s="231">
        <v>273.79999999999995</v>
      </c>
      <c r="G107" s="141">
        <v>273.79999999999995</v>
      </c>
      <c r="H107" s="141">
        <v>273.79999999999995</v>
      </c>
      <c r="I107" s="141">
        <v>273.8</v>
      </c>
      <c r="J107">
        <v>273.79000000000002</v>
      </c>
      <c r="K107">
        <v>273.79000000000002</v>
      </c>
      <c r="L107">
        <v>273.79000000000002</v>
      </c>
      <c r="M107">
        <v>273.79000000000002</v>
      </c>
      <c r="N107">
        <v>273.79000000000002</v>
      </c>
      <c r="O107" s="175">
        <v>273.79000000000002</v>
      </c>
      <c r="P107">
        <v>273.79000000000002</v>
      </c>
      <c r="Q107" s="204">
        <v>273.87</v>
      </c>
      <c r="R107" s="203">
        <v>273.55</v>
      </c>
      <c r="S107">
        <v>273.55</v>
      </c>
      <c r="T107">
        <v>273.54000000000002</v>
      </c>
      <c r="U107">
        <v>273.51</v>
      </c>
      <c r="V107">
        <v>264.26</v>
      </c>
      <c r="W107">
        <v>270.2</v>
      </c>
      <c r="X107" s="175">
        <v>251.92</v>
      </c>
      <c r="Y107">
        <v>270.7</v>
      </c>
      <c r="Z107" s="175">
        <v>270.47000000000003</v>
      </c>
      <c r="AA107">
        <v>271.87</v>
      </c>
      <c r="AB107">
        <v>271.35000000000002</v>
      </c>
      <c r="AC107" s="204">
        <v>270.18</v>
      </c>
      <c r="AD107" s="203">
        <v>256.02999999999997</v>
      </c>
      <c r="AE107">
        <v>265.68</v>
      </c>
      <c r="AF107">
        <v>265.68</v>
      </c>
      <c r="AG107">
        <v>259.01</v>
      </c>
      <c r="AH107">
        <v>265.68</v>
      </c>
      <c r="AI107">
        <v>265.8</v>
      </c>
      <c r="AJ107">
        <v>265.8</v>
      </c>
      <c r="AK107">
        <v>265.8</v>
      </c>
      <c r="AL107">
        <v>265.8</v>
      </c>
      <c r="AM107">
        <v>265.8</v>
      </c>
      <c r="AN107">
        <v>265.8</v>
      </c>
      <c r="AO107" s="204">
        <v>265.8</v>
      </c>
      <c r="AP107">
        <v>265.2</v>
      </c>
      <c r="AQ107">
        <v>265.2</v>
      </c>
      <c r="AR107">
        <v>267.19</v>
      </c>
      <c r="AS107">
        <v>265.2</v>
      </c>
      <c r="AT107">
        <v>265.2</v>
      </c>
      <c r="AU107">
        <v>265.2</v>
      </c>
      <c r="AV107">
        <v>265.36</v>
      </c>
      <c r="AW107">
        <v>265.36</v>
      </c>
      <c r="AX107">
        <v>265.36</v>
      </c>
      <c r="AY107">
        <v>265.36</v>
      </c>
      <c r="AZ107">
        <v>265.37</v>
      </c>
      <c r="BA107">
        <v>265.36</v>
      </c>
      <c r="BB107">
        <v>270.17</v>
      </c>
      <c r="BC107" s="226">
        <f t="shared" si="24"/>
        <v>273.79999999999995</v>
      </c>
      <c r="BD107" s="223">
        <f t="shared" si="36"/>
        <v>272.61916666666667</v>
      </c>
      <c r="BE107" s="193">
        <f t="shared" si="35"/>
        <v>-4.3127587046504212E-3</v>
      </c>
      <c r="BF107" s="258">
        <f t="shared" si="19"/>
        <v>-6.3261625239949687E-2</v>
      </c>
      <c r="BG107" s="185">
        <f t="shared" si="25"/>
        <v>-3.9190536744490634E-2</v>
      </c>
      <c r="BH107" s="295">
        <f t="shared" si="26"/>
        <v>1.8126318962918386E-2</v>
      </c>
      <c r="BI107" s="184">
        <f t="shared" si="27"/>
        <v>0.23074679019507713</v>
      </c>
      <c r="BJ107" s="303">
        <f t="shared" si="28"/>
        <v>-4.7727705679022113E-5</v>
      </c>
      <c r="BK107" s="300">
        <f t="shared" si="29"/>
        <v>265.21750000000009</v>
      </c>
      <c r="BL107" s="300">
        <f t="shared" si="30"/>
        <v>265.86083333333335</v>
      </c>
      <c r="BM107" s="297">
        <f t="shared" si="31"/>
        <v>2.4256820659769307E-3</v>
      </c>
      <c r="BN107" s="301">
        <f t="shared" si="32"/>
        <v>3.2735956661172579E-2</v>
      </c>
      <c r="BO107" s="294">
        <f t="shared" si="33"/>
        <v>7.309734534234376E-5</v>
      </c>
      <c r="BP107" s="141">
        <f t="shared" si="20"/>
        <v>270.79666666666668</v>
      </c>
      <c r="BQ107" s="141">
        <f t="shared" si="21"/>
        <v>266.52083333333337</v>
      </c>
      <c r="BR107" s="6">
        <f t="shared" si="34"/>
        <v>-1.5789830007754801E-2</v>
      </c>
    </row>
    <row r="108" spans="1:70" ht="15.75">
      <c r="A108" s="232">
        <v>1.89</v>
      </c>
      <c r="B108" s="336">
        <f t="shared" si="22"/>
        <v>1.8899999999999993E-4</v>
      </c>
      <c r="C108" s="252">
        <v>9030202</v>
      </c>
      <c r="D108" s="351">
        <f t="shared" si="23"/>
        <v>7</v>
      </c>
      <c r="E108" s="204" t="s">
        <v>252</v>
      </c>
      <c r="F108" s="231">
        <v>119.20000000000003</v>
      </c>
      <c r="G108" s="141">
        <v>119.20000000000002</v>
      </c>
      <c r="H108" s="141">
        <v>119.20000000000002</v>
      </c>
      <c r="I108" s="141">
        <v>119.20000000000002</v>
      </c>
      <c r="J108">
        <v>119.2</v>
      </c>
      <c r="K108">
        <v>119.2</v>
      </c>
      <c r="L108">
        <v>119.2</v>
      </c>
      <c r="M108">
        <v>119.2</v>
      </c>
      <c r="N108">
        <v>119.2</v>
      </c>
      <c r="O108" s="178">
        <v>119.2</v>
      </c>
      <c r="P108">
        <v>119.2</v>
      </c>
      <c r="Q108" s="204">
        <v>119.2</v>
      </c>
      <c r="R108" s="203">
        <v>119.2</v>
      </c>
      <c r="S108">
        <v>119.2</v>
      </c>
      <c r="T108">
        <v>119.2</v>
      </c>
      <c r="U108">
        <v>119.2</v>
      </c>
      <c r="V108">
        <v>119.2</v>
      </c>
      <c r="W108">
        <v>119.2</v>
      </c>
      <c r="X108" s="178">
        <v>125.95</v>
      </c>
      <c r="Y108">
        <v>119.2</v>
      </c>
      <c r="Z108" s="178">
        <v>119.2</v>
      </c>
      <c r="AA108">
        <v>119.2</v>
      </c>
      <c r="AB108">
        <v>119.2</v>
      </c>
      <c r="AC108" s="204">
        <v>119.2</v>
      </c>
      <c r="AD108" s="203">
        <v>119.2</v>
      </c>
      <c r="AE108">
        <v>119.2</v>
      </c>
      <c r="AF108">
        <v>119.2</v>
      </c>
      <c r="AG108">
        <v>119.2</v>
      </c>
      <c r="AH108">
        <v>119.2</v>
      </c>
      <c r="AI108">
        <v>119.2</v>
      </c>
      <c r="AJ108">
        <v>119.2</v>
      </c>
      <c r="AK108">
        <v>119.2</v>
      </c>
      <c r="AL108">
        <v>119.2</v>
      </c>
      <c r="AM108">
        <v>124</v>
      </c>
      <c r="AN108">
        <v>128.80000000000001</v>
      </c>
      <c r="AO108" s="204">
        <v>128.80000000000001</v>
      </c>
      <c r="AP108">
        <v>128.80000000000001</v>
      </c>
      <c r="AQ108">
        <v>128.80000000000001</v>
      </c>
      <c r="AR108">
        <v>128.80000000000001</v>
      </c>
      <c r="AS108">
        <v>128.80000000000001</v>
      </c>
      <c r="AT108">
        <v>128.80000000000001</v>
      </c>
      <c r="AU108">
        <v>128.80000000000001</v>
      </c>
      <c r="AV108">
        <v>128.80000000000001</v>
      </c>
      <c r="AW108">
        <v>128.80000000000001</v>
      </c>
      <c r="AX108">
        <v>128.80000000000001</v>
      </c>
      <c r="AY108">
        <v>128.80000000000001</v>
      </c>
      <c r="AZ108">
        <v>128.80000000000001</v>
      </c>
      <c r="BA108">
        <v>128.80000000000001</v>
      </c>
      <c r="BB108">
        <v>128.80000000000001</v>
      </c>
      <c r="BC108" s="226">
        <f t="shared" si="24"/>
        <v>119.20000000000003</v>
      </c>
      <c r="BD108" s="223">
        <f t="shared" si="36"/>
        <v>119.20000000000003</v>
      </c>
      <c r="BE108" s="193">
        <f t="shared" si="35"/>
        <v>0</v>
      </c>
      <c r="BF108" s="258">
        <f t="shared" si="19"/>
        <v>0</v>
      </c>
      <c r="BG108" s="185">
        <f t="shared" si="25"/>
        <v>0</v>
      </c>
      <c r="BH108" s="295">
        <f t="shared" si="26"/>
        <v>0</v>
      </c>
      <c r="BI108" s="184">
        <f t="shared" si="27"/>
        <v>0</v>
      </c>
      <c r="BJ108" s="303">
        <f t="shared" si="28"/>
        <v>0</v>
      </c>
      <c r="BK108" s="300">
        <f t="shared" si="29"/>
        <v>119.60000000000002</v>
      </c>
      <c r="BL108" s="300">
        <f t="shared" si="30"/>
        <v>128.79999999999998</v>
      </c>
      <c r="BM108" s="297">
        <f t="shared" si="31"/>
        <v>7.692307692307665E-2</v>
      </c>
      <c r="BN108" s="301">
        <f t="shared" si="32"/>
        <v>0.11256828984387361</v>
      </c>
      <c r="BO108" s="294">
        <f t="shared" si="33"/>
        <v>2.5135795609951603E-4</v>
      </c>
      <c r="BP108" s="141">
        <f t="shared" si="20"/>
        <v>119.76250000000003</v>
      </c>
      <c r="BQ108" s="141">
        <f t="shared" si="21"/>
        <v>119.20000000000003</v>
      </c>
      <c r="BR108" s="6">
        <f t="shared" si="34"/>
        <v>-4.6967957415718908E-3</v>
      </c>
    </row>
    <row r="109" spans="1:70" ht="15.75">
      <c r="A109" s="232">
        <v>3.6</v>
      </c>
      <c r="B109" s="336">
        <f t="shared" si="22"/>
        <v>3.5999999999999986E-4</v>
      </c>
      <c r="C109" s="252">
        <v>9040101</v>
      </c>
      <c r="D109" s="351">
        <f t="shared" si="23"/>
        <v>7</v>
      </c>
      <c r="E109" s="204" t="s">
        <v>192</v>
      </c>
      <c r="F109" s="231">
        <v>140.86000000000004</v>
      </c>
      <c r="G109" s="141">
        <v>140.86000000000004</v>
      </c>
      <c r="H109" s="141">
        <v>140.86000000000001</v>
      </c>
      <c r="I109" s="141">
        <v>140.86000000000001</v>
      </c>
      <c r="J109">
        <v>140.86000000000001</v>
      </c>
      <c r="K109">
        <v>140.86000000000001</v>
      </c>
      <c r="L109">
        <v>140.86000000000001</v>
      </c>
      <c r="M109">
        <v>140.86000000000001</v>
      </c>
      <c r="N109">
        <v>140.86000000000001</v>
      </c>
      <c r="O109" s="175">
        <v>140.86000000000001</v>
      </c>
      <c r="P109">
        <v>140.86000000000001</v>
      </c>
      <c r="Q109" s="204">
        <v>140.86000000000001</v>
      </c>
      <c r="R109" s="203">
        <v>140.86000000000001</v>
      </c>
      <c r="S109">
        <v>140.86000000000001</v>
      </c>
      <c r="T109">
        <v>140.86000000000001</v>
      </c>
      <c r="U109">
        <v>140.86000000000001</v>
      </c>
      <c r="V109">
        <v>140.86000000000001</v>
      </c>
      <c r="W109">
        <v>154.63</v>
      </c>
      <c r="X109" s="175">
        <v>131.82</v>
      </c>
      <c r="Y109">
        <v>205.1</v>
      </c>
      <c r="Z109" s="175">
        <v>205.1</v>
      </c>
      <c r="AA109">
        <v>205.1</v>
      </c>
      <c r="AB109">
        <v>219.11</v>
      </c>
      <c r="AC109" s="204">
        <v>202.75</v>
      </c>
      <c r="AD109" s="203">
        <v>92.63</v>
      </c>
      <c r="AE109">
        <v>92.63</v>
      </c>
      <c r="AF109">
        <v>92.63</v>
      </c>
      <c r="AG109">
        <v>92.16</v>
      </c>
      <c r="AH109">
        <v>92.16</v>
      </c>
      <c r="AI109">
        <v>92.16</v>
      </c>
      <c r="AJ109">
        <v>92.16</v>
      </c>
      <c r="AK109">
        <v>92.16</v>
      </c>
      <c r="AL109">
        <v>92.16</v>
      </c>
      <c r="AM109">
        <v>92.16</v>
      </c>
      <c r="AN109">
        <v>92.16</v>
      </c>
      <c r="AO109" s="204">
        <v>92.16</v>
      </c>
      <c r="AP109">
        <v>92.16</v>
      </c>
      <c r="AQ109">
        <v>92.16</v>
      </c>
      <c r="AR109">
        <v>92.16</v>
      </c>
      <c r="AS109">
        <v>92.16</v>
      </c>
      <c r="AT109">
        <v>92.16</v>
      </c>
      <c r="AU109">
        <v>92.16</v>
      </c>
      <c r="AV109">
        <v>92.16</v>
      </c>
      <c r="AW109">
        <v>92.16</v>
      </c>
      <c r="AX109">
        <v>92.16</v>
      </c>
      <c r="AY109">
        <v>90.79</v>
      </c>
      <c r="AZ109">
        <v>90.79</v>
      </c>
      <c r="BA109">
        <v>90.79</v>
      </c>
      <c r="BB109">
        <v>90.79</v>
      </c>
      <c r="BC109" s="226">
        <f t="shared" si="24"/>
        <v>140.86000000000004</v>
      </c>
      <c r="BD109" s="223">
        <f t="shared" si="36"/>
        <v>142.00750000000005</v>
      </c>
      <c r="BE109" s="193">
        <f t="shared" si="35"/>
        <v>8.1463864830328969E-3</v>
      </c>
      <c r="BF109" s="258">
        <f t="shared" si="19"/>
        <v>2.815687091492565E-2</v>
      </c>
      <c r="BG109" s="185">
        <f t="shared" si="25"/>
        <v>1.7443163687556107E-2</v>
      </c>
      <c r="BH109" s="295">
        <f t="shared" si="26"/>
        <v>0</v>
      </c>
      <c r="BI109" s="184">
        <f t="shared" si="27"/>
        <v>0</v>
      </c>
      <c r="BJ109" s="303">
        <f t="shared" si="28"/>
        <v>0</v>
      </c>
      <c r="BK109" s="300">
        <f t="shared" si="29"/>
        <v>112.07250000000001</v>
      </c>
      <c r="BL109" s="300">
        <f t="shared" si="30"/>
        <v>91.703333333333319</v>
      </c>
      <c r="BM109" s="297">
        <f t="shared" si="31"/>
        <v>-0.18174990891312937</v>
      </c>
      <c r="BN109" s="301">
        <f t="shared" si="32"/>
        <v>-0.4747251050127359</v>
      </c>
      <c r="BO109" s="294">
        <f t="shared" si="33"/>
        <v>-1.0600314908454974E-3</v>
      </c>
      <c r="BP109" s="141">
        <f t="shared" si="20"/>
        <v>141.25416666666669</v>
      </c>
      <c r="BQ109" s="141">
        <f t="shared" si="21"/>
        <v>140.30750000000003</v>
      </c>
      <c r="BR109" s="6">
        <f t="shared" si="34"/>
        <v>-6.7018672015574099E-3</v>
      </c>
    </row>
    <row r="110" spans="1:70" ht="15.75">
      <c r="A110" s="232">
        <v>4.53</v>
      </c>
      <c r="B110" s="336">
        <f t="shared" si="22"/>
        <v>4.5299999999999984E-4</v>
      </c>
      <c r="C110" s="252">
        <v>9040201</v>
      </c>
      <c r="D110" s="351">
        <f t="shared" si="23"/>
        <v>7</v>
      </c>
      <c r="E110" s="204" t="s">
        <v>194</v>
      </c>
      <c r="F110" s="231">
        <v>158.69000000000003</v>
      </c>
      <c r="G110" s="141">
        <v>158.69</v>
      </c>
      <c r="H110" s="141">
        <v>158.69</v>
      </c>
      <c r="I110" s="141">
        <v>158.69</v>
      </c>
      <c r="J110">
        <v>157.47</v>
      </c>
      <c r="K110">
        <v>157.47</v>
      </c>
      <c r="L110">
        <v>155.85</v>
      </c>
      <c r="M110">
        <v>155.85</v>
      </c>
      <c r="N110">
        <v>160.72</v>
      </c>
      <c r="O110" s="178">
        <v>160.72</v>
      </c>
      <c r="P110">
        <v>160.72</v>
      </c>
      <c r="Q110" s="204">
        <v>160.72</v>
      </c>
      <c r="R110" s="203">
        <v>160.72</v>
      </c>
      <c r="S110">
        <v>160.72</v>
      </c>
      <c r="T110">
        <v>160.72</v>
      </c>
      <c r="U110">
        <v>156.38999999999999</v>
      </c>
      <c r="V110">
        <v>156.38999999999999</v>
      </c>
      <c r="W110">
        <v>156.38999999999999</v>
      </c>
      <c r="X110" s="178">
        <v>153.08000000000001</v>
      </c>
      <c r="Y110">
        <v>156.38999999999999</v>
      </c>
      <c r="Z110" s="178">
        <v>156.38999999999999</v>
      </c>
      <c r="AA110">
        <v>156.38999999999999</v>
      </c>
      <c r="AB110">
        <v>156.38999999999999</v>
      </c>
      <c r="AC110" s="204">
        <v>156.38999999999999</v>
      </c>
      <c r="AD110" s="203">
        <v>156.38999999999999</v>
      </c>
      <c r="AE110">
        <v>156.38999999999999</v>
      </c>
      <c r="AF110">
        <v>156.38999999999999</v>
      </c>
      <c r="AG110">
        <v>156.38999999999999</v>
      </c>
      <c r="AH110">
        <v>156.38999999999999</v>
      </c>
      <c r="AI110">
        <v>156.38999999999999</v>
      </c>
      <c r="AJ110">
        <v>156.38999999999999</v>
      </c>
      <c r="AK110">
        <v>156.38999999999999</v>
      </c>
      <c r="AL110">
        <v>156.38999999999999</v>
      </c>
      <c r="AM110">
        <v>156.38999999999999</v>
      </c>
      <c r="AN110">
        <v>156.38999999999999</v>
      </c>
      <c r="AO110" s="204">
        <v>156.38999999999999</v>
      </c>
      <c r="AP110">
        <v>156.38999999999999</v>
      </c>
      <c r="AQ110">
        <v>157.05000000000001</v>
      </c>
      <c r="AR110">
        <v>160.96</v>
      </c>
      <c r="AS110">
        <v>156.09</v>
      </c>
      <c r="AT110">
        <v>156.09</v>
      </c>
      <c r="AU110">
        <v>156.09</v>
      </c>
      <c r="AV110">
        <v>156.09</v>
      </c>
      <c r="AW110">
        <v>156.09</v>
      </c>
      <c r="AX110">
        <v>156.09</v>
      </c>
      <c r="AY110">
        <v>156.09</v>
      </c>
      <c r="AZ110">
        <v>157.41</v>
      </c>
      <c r="BA110">
        <v>157.41</v>
      </c>
      <c r="BB110">
        <v>155.76</v>
      </c>
      <c r="BC110" s="226">
        <f t="shared" si="24"/>
        <v>158.69</v>
      </c>
      <c r="BD110" s="223">
        <f t="shared" si="36"/>
        <v>158.82583333333332</v>
      </c>
      <c r="BE110" s="193">
        <f t="shared" si="35"/>
        <v>8.5596655953956713E-4</v>
      </c>
      <c r="BF110" s="258">
        <f t="shared" si="19"/>
        <v>4.1940514635016336E-3</v>
      </c>
      <c r="BG110" s="185">
        <f t="shared" si="25"/>
        <v>2.5982122236854533E-3</v>
      </c>
      <c r="BH110" s="295">
        <f t="shared" si="26"/>
        <v>-1.048218029350112E-2</v>
      </c>
      <c r="BI110" s="184">
        <f t="shared" si="27"/>
        <v>-4.5619465471983964E-2</v>
      </c>
      <c r="BJ110" s="303">
        <f t="shared" si="28"/>
        <v>9.4359380663125437E-6</v>
      </c>
      <c r="BK110" s="300">
        <f t="shared" si="29"/>
        <v>156.38999999999996</v>
      </c>
      <c r="BL110" s="300">
        <f t="shared" si="30"/>
        <v>156.76833333333335</v>
      </c>
      <c r="BM110" s="297">
        <f t="shared" si="31"/>
        <v>2.4191657608119144E-3</v>
      </c>
      <c r="BN110" s="301">
        <f t="shared" si="32"/>
        <v>1.1095305012016971E-2</v>
      </c>
      <c r="BO110" s="294">
        <f t="shared" si="33"/>
        <v>2.4775122674328201E-5</v>
      </c>
      <c r="BP110" s="141">
        <f t="shared" si="20"/>
        <v>158.595</v>
      </c>
      <c r="BQ110" s="141">
        <f t="shared" si="21"/>
        <v>156.38999999999996</v>
      </c>
      <c r="BR110" s="6">
        <f t="shared" si="34"/>
        <v>-1.3903338692897282E-2</v>
      </c>
    </row>
    <row r="111" spans="1:70" ht="15.75">
      <c r="A111" s="232">
        <v>4.4400000000000004</v>
      </c>
      <c r="B111" s="336">
        <f t="shared" si="22"/>
        <v>4.439999999999999E-4</v>
      </c>
      <c r="C111" s="252">
        <v>9040301</v>
      </c>
      <c r="D111" s="351">
        <f t="shared" si="23"/>
        <v>7</v>
      </c>
      <c r="E111" s="204" t="s">
        <v>195</v>
      </c>
      <c r="F111" s="231">
        <v>174.49</v>
      </c>
      <c r="G111" s="141">
        <v>174.49</v>
      </c>
      <c r="H111" s="141">
        <v>174.49</v>
      </c>
      <c r="I111" s="141">
        <v>174.49</v>
      </c>
      <c r="J111">
        <v>174.49</v>
      </c>
      <c r="K111">
        <v>174.49</v>
      </c>
      <c r="L111">
        <v>174.49</v>
      </c>
      <c r="M111">
        <v>174.49</v>
      </c>
      <c r="N111">
        <v>174.49</v>
      </c>
      <c r="O111" s="175">
        <v>174.49</v>
      </c>
      <c r="P111">
        <v>174.49</v>
      </c>
      <c r="Q111" s="204">
        <v>174.49</v>
      </c>
      <c r="R111" s="203">
        <v>184.42</v>
      </c>
      <c r="S111">
        <v>184.42</v>
      </c>
      <c r="T111">
        <v>184.42</v>
      </c>
      <c r="U111">
        <v>184.42</v>
      </c>
      <c r="V111">
        <v>179.14</v>
      </c>
      <c r="W111">
        <v>179.14</v>
      </c>
      <c r="X111" s="175">
        <v>167.91</v>
      </c>
      <c r="Y111">
        <v>179.14</v>
      </c>
      <c r="Z111" s="175">
        <v>179.14</v>
      </c>
      <c r="AA111">
        <v>179.14</v>
      </c>
      <c r="AB111">
        <v>179.14</v>
      </c>
      <c r="AC111" s="204">
        <v>178.36</v>
      </c>
      <c r="AD111" s="203">
        <v>178.36</v>
      </c>
      <c r="AE111">
        <v>178.36</v>
      </c>
      <c r="AF111">
        <v>178.36</v>
      </c>
      <c r="AG111">
        <v>178.62</v>
      </c>
      <c r="AH111">
        <v>179.27</v>
      </c>
      <c r="AI111">
        <v>180.8</v>
      </c>
      <c r="AJ111">
        <v>180.8</v>
      </c>
      <c r="AK111">
        <v>180.8</v>
      </c>
      <c r="AL111">
        <v>180.8</v>
      </c>
      <c r="AM111">
        <v>180.96</v>
      </c>
      <c r="AN111">
        <v>179.9</v>
      </c>
      <c r="AO111" s="204">
        <v>179.87</v>
      </c>
      <c r="AP111">
        <v>181.28</v>
      </c>
      <c r="AQ111">
        <v>181.59</v>
      </c>
      <c r="AR111">
        <v>179.72</v>
      </c>
      <c r="AS111">
        <v>180.97</v>
      </c>
      <c r="AT111">
        <v>182.12</v>
      </c>
      <c r="AU111">
        <v>183.55</v>
      </c>
      <c r="AV111">
        <v>184.48</v>
      </c>
      <c r="AW111">
        <v>187.75</v>
      </c>
      <c r="AX111">
        <v>187.75</v>
      </c>
      <c r="AY111">
        <v>188.65</v>
      </c>
      <c r="AZ111">
        <v>188.66</v>
      </c>
      <c r="BA111">
        <v>189.32</v>
      </c>
      <c r="BB111">
        <v>188.43</v>
      </c>
      <c r="BC111" s="226">
        <f t="shared" si="24"/>
        <v>174.49</v>
      </c>
      <c r="BD111" s="223">
        <f t="shared" si="36"/>
        <v>178.57500000000002</v>
      </c>
      <c r="BE111" s="193">
        <f t="shared" si="35"/>
        <v>2.3411083729726778E-2</v>
      </c>
      <c r="BF111" s="258">
        <f t="shared" si="19"/>
        <v>0.12362440826249578</v>
      </c>
      <c r="BG111" s="185">
        <f t="shared" si="25"/>
        <v>7.6585242572422801E-2</v>
      </c>
      <c r="BH111" s="295">
        <f t="shared" si="26"/>
        <v>-4.7010352841748704E-3</v>
      </c>
      <c r="BI111" s="184">
        <f t="shared" si="27"/>
        <v>-2.4117985117277207E-2</v>
      </c>
      <c r="BJ111" s="303">
        <f t="shared" si="28"/>
        <v>4.988568180191311E-6</v>
      </c>
      <c r="BK111" s="300">
        <f t="shared" si="29"/>
        <v>179.55249999999998</v>
      </c>
      <c r="BL111" s="300">
        <f t="shared" si="30"/>
        <v>185.2491666666667</v>
      </c>
      <c r="BM111" s="297">
        <f t="shared" si="31"/>
        <v>3.1727025057666891E-2</v>
      </c>
      <c r="BN111" s="301">
        <f t="shared" si="32"/>
        <v>0.16374581715430764</v>
      </c>
      <c r="BO111" s="294">
        <f t="shared" si="33"/>
        <v>3.656341761684128E-4</v>
      </c>
      <c r="BP111" s="141">
        <f t="shared" si="20"/>
        <v>178.02666666666667</v>
      </c>
      <c r="BQ111" s="141">
        <f t="shared" si="21"/>
        <v>179.12416666666664</v>
      </c>
      <c r="BR111" s="6">
        <f t="shared" si="34"/>
        <v>6.164806770521114E-3</v>
      </c>
    </row>
    <row r="112" spans="1:70" ht="15.75">
      <c r="A112" s="232">
        <v>18.600000000000001</v>
      </c>
      <c r="B112" s="336">
        <f t="shared" si="22"/>
        <v>1.8599999999999995E-3</v>
      </c>
      <c r="C112" s="252">
        <v>9040401</v>
      </c>
      <c r="D112" s="351">
        <f t="shared" si="23"/>
        <v>7</v>
      </c>
      <c r="E112" s="204" t="s">
        <v>196</v>
      </c>
      <c r="F112" s="231">
        <v>171.20250000000001</v>
      </c>
      <c r="G112" s="141">
        <v>171.20250000000001</v>
      </c>
      <c r="H112" s="141">
        <v>171.20250000000001</v>
      </c>
      <c r="I112" s="141">
        <v>171.20250000000001</v>
      </c>
      <c r="J112">
        <v>169.36</v>
      </c>
      <c r="K112">
        <v>169.36</v>
      </c>
      <c r="L112">
        <v>169.11</v>
      </c>
      <c r="M112">
        <v>169.11</v>
      </c>
      <c r="N112">
        <v>173.08</v>
      </c>
      <c r="O112" s="178">
        <v>173.2</v>
      </c>
      <c r="P112">
        <v>173.2</v>
      </c>
      <c r="Q112" s="204">
        <v>173.2</v>
      </c>
      <c r="R112" s="203">
        <v>173.83</v>
      </c>
      <c r="S112">
        <v>173.83</v>
      </c>
      <c r="T112">
        <v>173.83</v>
      </c>
      <c r="U112">
        <v>173.59</v>
      </c>
      <c r="V112">
        <v>174.36</v>
      </c>
      <c r="W112">
        <v>172.55</v>
      </c>
      <c r="X112" s="178">
        <v>166.56</v>
      </c>
      <c r="Y112">
        <v>177.71</v>
      </c>
      <c r="Z112" s="178">
        <v>176.58</v>
      </c>
      <c r="AA112">
        <v>176.8</v>
      </c>
      <c r="AB112">
        <v>179.09</v>
      </c>
      <c r="AC112" s="204">
        <v>179.22</v>
      </c>
      <c r="AD112" s="203">
        <v>179.14</v>
      </c>
      <c r="AE112">
        <v>179.35</v>
      </c>
      <c r="AF112">
        <v>179.38</v>
      </c>
      <c r="AG112">
        <v>180.01</v>
      </c>
      <c r="AH112">
        <v>178.47</v>
      </c>
      <c r="AI112">
        <v>178.16</v>
      </c>
      <c r="AJ112">
        <v>178.21</v>
      </c>
      <c r="AK112">
        <v>178.35</v>
      </c>
      <c r="AL112">
        <v>178.57</v>
      </c>
      <c r="AM112">
        <v>181.03</v>
      </c>
      <c r="AN112">
        <v>181.51</v>
      </c>
      <c r="AO112" s="204">
        <v>181.8</v>
      </c>
      <c r="AP112">
        <v>181.36</v>
      </c>
      <c r="AQ112">
        <v>181.27</v>
      </c>
      <c r="AR112">
        <v>183.8</v>
      </c>
      <c r="AS112">
        <v>183.33</v>
      </c>
      <c r="AT112">
        <v>183.62</v>
      </c>
      <c r="AU112">
        <v>183</v>
      </c>
      <c r="AV112">
        <v>183.41</v>
      </c>
      <c r="AW112">
        <v>185.06</v>
      </c>
      <c r="AX112">
        <v>184.76</v>
      </c>
      <c r="AY112">
        <v>185.86</v>
      </c>
      <c r="AZ112">
        <v>185.83</v>
      </c>
      <c r="BA112">
        <v>184.67</v>
      </c>
      <c r="BB112">
        <v>184.03</v>
      </c>
      <c r="BC112" s="226">
        <f t="shared" si="24"/>
        <v>171.20249999999999</v>
      </c>
      <c r="BD112" s="223">
        <f t="shared" si="36"/>
        <v>172.74083333333331</v>
      </c>
      <c r="BE112" s="193">
        <f t="shared" si="35"/>
        <v>8.9854606873924769E-3</v>
      </c>
      <c r="BF112" s="258">
        <f t="shared" si="19"/>
        <v>0.19502603425048629</v>
      </c>
      <c r="BG112" s="185">
        <f t="shared" si="25"/>
        <v>0.12081850462165031</v>
      </c>
      <c r="BH112" s="295">
        <f t="shared" si="26"/>
        <v>-3.4656414144148551E-3</v>
      </c>
      <c r="BI112" s="184">
        <f t="shared" si="27"/>
        <v>-7.2654240013175969E-2</v>
      </c>
      <c r="BJ112" s="303">
        <f t="shared" si="28"/>
        <v>1.5027815471453846E-5</v>
      </c>
      <c r="BK112" s="300">
        <f t="shared" si="29"/>
        <v>179.08166666666668</v>
      </c>
      <c r="BL112" s="300">
        <f t="shared" si="30"/>
        <v>184.05333333333337</v>
      </c>
      <c r="BM112" s="297">
        <f t="shared" si="31"/>
        <v>2.77620080224108E-2</v>
      </c>
      <c r="BN112" s="301">
        <f t="shared" si="32"/>
        <v>0.59866157503638284</v>
      </c>
      <c r="BO112" s="294">
        <f t="shared" si="33"/>
        <v>1.3367738828152043E-3</v>
      </c>
      <c r="BP112" s="141">
        <f t="shared" si="20"/>
        <v>172.52833333333334</v>
      </c>
      <c r="BQ112" s="141">
        <f t="shared" si="21"/>
        <v>178.51</v>
      </c>
      <c r="BR112" s="6">
        <f t="shared" si="34"/>
        <v>3.4670633808939533E-2</v>
      </c>
    </row>
    <row r="113" spans="1:70" ht="15.75">
      <c r="A113" s="232">
        <v>169.42</v>
      </c>
      <c r="B113" s="336">
        <f t="shared" si="22"/>
        <v>1.6941999999999992E-2</v>
      </c>
      <c r="C113" s="253">
        <v>10010101</v>
      </c>
      <c r="D113" s="351">
        <f t="shared" si="23"/>
        <v>8</v>
      </c>
      <c r="E113" s="204" t="s">
        <v>80</v>
      </c>
      <c r="F113" s="231">
        <v>148.9075</v>
      </c>
      <c r="G113" s="141">
        <v>148.90749999999997</v>
      </c>
      <c r="H113" s="141">
        <v>148.90749999999997</v>
      </c>
      <c r="I113" s="141">
        <v>148.9075</v>
      </c>
      <c r="J113">
        <v>148.54</v>
      </c>
      <c r="K113">
        <v>148.54</v>
      </c>
      <c r="L113">
        <v>148.55000000000001</v>
      </c>
      <c r="M113">
        <v>148.55000000000001</v>
      </c>
      <c r="N113">
        <v>148.55000000000001</v>
      </c>
      <c r="O113" s="175">
        <v>149.51</v>
      </c>
      <c r="P113">
        <v>149.51</v>
      </c>
      <c r="Q113" s="204">
        <v>149.51</v>
      </c>
      <c r="R113" s="203">
        <v>149.51</v>
      </c>
      <c r="S113">
        <v>149.51</v>
      </c>
      <c r="T113">
        <v>149.51</v>
      </c>
      <c r="U113">
        <v>149.66999999999999</v>
      </c>
      <c r="V113">
        <v>149.51</v>
      </c>
      <c r="W113">
        <v>149.51</v>
      </c>
      <c r="X113" s="175">
        <v>145.57</v>
      </c>
      <c r="Y113">
        <v>149.51</v>
      </c>
      <c r="Z113" s="175">
        <v>149.74</v>
      </c>
      <c r="AA113">
        <v>151.46</v>
      </c>
      <c r="AB113">
        <v>151.51</v>
      </c>
      <c r="AC113" s="204">
        <v>151.19999999999999</v>
      </c>
      <c r="AD113" s="203">
        <v>151.19999999999999</v>
      </c>
      <c r="AE113">
        <v>151.19999999999999</v>
      </c>
      <c r="AF113">
        <v>151.19999999999999</v>
      </c>
      <c r="AG113">
        <v>151.19999999999999</v>
      </c>
      <c r="AH113">
        <v>151.19999999999999</v>
      </c>
      <c r="AI113">
        <v>151.19999999999999</v>
      </c>
      <c r="AJ113">
        <v>151.79</v>
      </c>
      <c r="AK113">
        <v>151.79</v>
      </c>
      <c r="AL113">
        <v>151.79</v>
      </c>
      <c r="AM113">
        <v>154.53</v>
      </c>
      <c r="AN113">
        <v>154.53</v>
      </c>
      <c r="AO113" s="204">
        <v>154.53</v>
      </c>
      <c r="AP113">
        <v>154.66</v>
      </c>
      <c r="AQ113">
        <v>154.66</v>
      </c>
      <c r="AR113">
        <v>153.5</v>
      </c>
      <c r="AS113">
        <v>154.66</v>
      </c>
      <c r="AT113">
        <v>154.66</v>
      </c>
      <c r="AU113">
        <v>154.66</v>
      </c>
      <c r="AV113">
        <v>154.66</v>
      </c>
      <c r="AW113">
        <v>154.66</v>
      </c>
      <c r="AX113">
        <v>154.66</v>
      </c>
      <c r="AY113">
        <v>155.55000000000001</v>
      </c>
      <c r="AZ113">
        <v>157.49</v>
      </c>
      <c r="BA113">
        <v>157.5</v>
      </c>
      <c r="BB113">
        <v>157.5</v>
      </c>
      <c r="BC113" s="226">
        <f t="shared" si="24"/>
        <v>148.90749999999997</v>
      </c>
      <c r="BD113" s="223">
        <f t="shared" si="36"/>
        <v>149.28333333333333</v>
      </c>
      <c r="BE113" s="193">
        <f t="shared" si="35"/>
        <v>2.5239382390636056E-3</v>
      </c>
      <c r="BF113" s="258">
        <f t="shared" si="19"/>
        <v>0.43399943894810916</v>
      </c>
      <c r="BG113" s="185">
        <f t="shared" si="25"/>
        <v>0.26886237738393137</v>
      </c>
      <c r="BH113" s="295">
        <f t="shared" si="26"/>
        <v>0</v>
      </c>
      <c r="BI113" s="184">
        <f t="shared" si="27"/>
        <v>0</v>
      </c>
      <c r="BJ113" s="303">
        <f t="shared" si="28"/>
        <v>0</v>
      </c>
      <c r="BK113" s="300">
        <f t="shared" si="29"/>
        <v>151.65083333333334</v>
      </c>
      <c r="BL113" s="300">
        <f t="shared" si="30"/>
        <v>155.34666666666666</v>
      </c>
      <c r="BM113" s="297">
        <f t="shared" si="31"/>
        <v>2.4370676059588536E-2</v>
      </c>
      <c r="BN113" s="301">
        <f t="shared" si="32"/>
        <v>4.0536242770791784</v>
      </c>
      <c r="BO113" s="294">
        <f t="shared" si="33"/>
        <v>9.0514896734700048E-3</v>
      </c>
      <c r="BP113" s="141">
        <f t="shared" si="20"/>
        <v>149.035</v>
      </c>
      <c r="BQ113" s="141">
        <f t="shared" si="21"/>
        <v>151.03416666666669</v>
      </c>
      <c r="BR113" s="6">
        <f t="shared" si="34"/>
        <v>1.3414074993569836E-2</v>
      </c>
    </row>
    <row r="114" spans="1:70" ht="15.75">
      <c r="A114" s="232">
        <v>97.28</v>
      </c>
      <c r="B114" s="336">
        <f t="shared" si="22"/>
        <v>9.7279999999999971E-3</v>
      </c>
      <c r="C114" s="253">
        <v>10010201</v>
      </c>
      <c r="D114" s="351">
        <f t="shared" si="23"/>
        <v>8</v>
      </c>
      <c r="E114" s="204" t="s">
        <v>82</v>
      </c>
      <c r="F114" s="231">
        <v>211.95375000000001</v>
      </c>
      <c r="G114" s="141">
        <v>211.95374999999999</v>
      </c>
      <c r="H114" s="141">
        <v>211.95375000000001</v>
      </c>
      <c r="I114" s="141">
        <v>211.95375000000001</v>
      </c>
      <c r="J114">
        <v>211.5</v>
      </c>
      <c r="K114">
        <v>211.5</v>
      </c>
      <c r="L114">
        <v>211.5</v>
      </c>
      <c r="M114">
        <v>211.5</v>
      </c>
      <c r="N114">
        <v>211.5</v>
      </c>
      <c r="O114" s="178">
        <v>212.71</v>
      </c>
      <c r="P114">
        <v>212.71</v>
      </c>
      <c r="Q114" s="204">
        <v>212.71</v>
      </c>
      <c r="R114" s="203">
        <v>212.71</v>
      </c>
      <c r="S114">
        <v>212.71</v>
      </c>
      <c r="T114">
        <v>212.71</v>
      </c>
      <c r="U114">
        <v>212.42</v>
      </c>
      <c r="V114">
        <v>212.71</v>
      </c>
      <c r="W114">
        <v>212.71</v>
      </c>
      <c r="X114" s="178">
        <v>204.07</v>
      </c>
      <c r="Y114">
        <v>212.71</v>
      </c>
      <c r="Z114" s="178">
        <v>212.71</v>
      </c>
      <c r="AA114">
        <v>216.17</v>
      </c>
      <c r="AB114">
        <v>216.17</v>
      </c>
      <c r="AC114" s="204">
        <v>215.67</v>
      </c>
      <c r="AD114" s="203">
        <v>215.67</v>
      </c>
      <c r="AE114">
        <v>215.67</v>
      </c>
      <c r="AF114">
        <v>215.67</v>
      </c>
      <c r="AG114">
        <v>216.17</v>
      </c>
      <c r="AH114">
        <v>215.67</v>
      </c>
      <c r="AI114">
        <v>215.67</v>
      </c>
      <c r="AJ114">
        <v>215.67</v>
      </c>
      <c r="AK114">
        <v>215.67</v>
      </c>
      <c r="AL114">
        <v>215.67</v>
      </c>
      <c r="AM114">
        <v>220.92</v>
      </c>
      <c r="AN114">
        <v>220.92</v>
      </c>
      <c r="AO114" s="204">
        <v>220.92</v>
      </c>
      <c r="AP114">
        <v>220.57</v>
      </c>
      <c r="AQ114">
        <v>220.57</v>
      </c>
      <c r="AR114">
        <v>215.91</v>
      </c>
      <c r="AS114">
        <v>220.57</v>
      </c>
      <c r="AT114">
        <v>220.57</v>
      </c>
      <c r="AU114">
        <v>220.57</v>
      </c>
      <c r="AV114">
        <v>220.57</v>
      </c>
      <c r="AW114">
        <v>220.57</v>
      </c>
      <c r="AX114">
        <v>220.57</v>
      </c>
      <c r="AY114">
        <v>228.14</v>
      </c>
      <c r="AZ114">
        <v>234.12</v>
      </c>
      <c r="BA114">
        <v>234.12</v>
      </c>
      <c r="BB114">
        <v>234.12</v>
      </c>
      <c r="BC114" s="226">
        <f t="shared" si="24"/>
        <v>211.95375000000001</v>
      </c>
      <c r="BD114" s="223">
        <f t="shared" si="36"/>
        <v>212.38333333333335</v>
      </c>
      <c r="BE114" s="193">
        <f t="shared" si="35"/>
        <v>2.0267786407806021E-3</v>
      </c>
      <c r="BF114" s="258">
        <f t="shared" si="19"/>
        <v>0.28483947743531812</v>
      </c>
      <c r="BG114" s="185">
        <f t="shared" si="25"/>
        <v>0.17645787575594735</v>
      </c>
      <c r="BH114" s="295">
        <f t="shared" si="26"/>
        <v>0</v>
      </c>
      <c r="BI114" s="184">
        <f t="shared" si="27"/>
        <v>0</v>
      </c>
      <c r="BJ114" s="303">
        <f t="shared" si="28"/>
        <v>0</v>
      </c>
      <c r="BK114" s="300">
        <f t="shared" si="29"/>
        <v>216.19083333333336</v>
      </c>
      <c r="BL114" s="300">
        <f t="shared" si="30"/>
        <v>224.19999999999993</v>
      </c>
      <c r="BM114" s="297">
        <f t="shared" si="31"/>
        <v>3.704674496683058E-2</v>
      </c>
      <c r="BN114" s="301">
        <f t="shared" si="32"/>
        <v>5.04402615507394</v>
      </c>
      <c r="BO114" s="294">
        <f t="shared" si="33"/>
        <v>1.1262995170401335E-2</v>
      </c>
      <c r="BP114" s="141">
        <f t="shared" si="20"/>
        <v>211.76416666666671</v>
      </c>
      <c r="BQ114" s="141">
        <f t="shared" si="21"/>
        <v>215.3016666666667</v>
      </c>
      <c r="BR114" s="6">
        <f t="shared" si="34"/>
        <v>1.6704903646745262E-2</v>
      </c>
    </row>
    <row r="115" spans="1:70" ht="15.75">
      <c r="A115" s="232">
        <v>47.49</v>
      </c>
      <c r="B115" s="336">
        <f t="shared" si="22"/>
        <v>4.7489999999999989E-3</v>
      </c>
      <c r="C115" s="253">
        <v>10010301</v>
      </c>
      <c r="D115" s="351">
        <f t="shared" si="23"/>
        <v>8</v>
      </c>
      <c r="E115" s="204" t="s">
        <v>83</v>
      </c>
      <c r="F115" s="231">
        <v>111.19000000000004</v>
      </c>
      <c r="G115" s="141">
        <v>111.19000000000003</v>
      </c>
      <c r="H115" s="141">
        <v>111.19000000000003</v>
      </c>
      <c r="I115" s="141">
        <v>111.19000000000003</v>
      </c>
      <c r="J115">
        <v>111.19</v>
      </c>
      <c r="K115">
        <v>111.19</v>
      </c>
      <c r="L115">
        <v>111.19</v>
      </c>
      <c r="M115">
        <v>111.19</v>
      </c>
      <c r="N115">
        <v>111.19</v>
      </c>
      <c r="O115" s="175">
        <v>111.19</v>
      </c>
      <c r="P115">
        <v>111.19</v>
      </c>
      <c r="Q115" s="204">
        <v>111.19</v>
      </c>
      <c r="R115" s="203">
        <v>111.19</v>
      </c>
      <c r="S115">
        <v>111.19</v>
      </c>
      <c r="T115">
        <v>111.19</v>
      </c>
      <c r="U115">
        <v>111.19</v>
      </c>
      <c r="V115">
        <v>111.19</v>
      </c>
      <c r="W115">
        <v>111.19</v>
      </c>
      <c r="X115" s="175">
        <v>114.72</v>
      </c>
      <c r="Y115">
        <v>111.19</v>
      </c>
      <c r="Z115" s="175">
        <v>111.19</v>
      </c>
      <c r="AA115">
        <v>111.28</v>
      </c>
      <c r="AB115">
        <v>111.28</v>
      </c>
      <c r="AC115" s="204">
        <v>111.28</v>
      </c>
      <c r="AD115" s="203">
        <v>111.28</v>
      </c>
      <c r="AE115">
        <v>111.28</v>
      </c>
      <c r="AF115">
        <v>111.28</v>
      </c>
      <c r="AG115">
        <v>111.28</v>
      </c>
      <c r="AH115">
        <v>111.28</v>
      </c>
      <c r="AI115">
        <v>111.28</v>
      </c>
      <c r="AJ115">
        <v>111.28</v>
      </c>
      <c r="AK115">
        <v>111.28</v>
      </c>
      <c r="AL115">
        <v>111.54</v>
      </c>
      <c r="AM115">
        <v>112.17</v>
      </c>
      <c r="AN115">
        <v>112.17</v>
      </c>
      <c r="AO115" s="204">
        <v>112.17</v>
      </c>
      <c r="AP115">
        <v>112.17</v>
      </c>
      <c r="AQ115">
        <v>112.17</v>
      </c>
      <c r="AR115">
        <v>114.73</v>
      </c>
      <c r="AS115">
        <v>112.17</v>
      </c>
      <c r="AT115">
        <v>112.17</v>
      </c>
      <c r="AU115">
        <v>112.17</v>
      </c>
      <c r="AV115">
        <v>112.17</v>
      </c>
      <c r="AW115">
        <v>112.17</v>
      </c>
      <c r="AX115">
        <v>112.17</v>
      </c>
      <c r="AY115">
        <v>115.03</v>
      </c>
      <c r="AZ115">
        <v>117.04</v>
      </c>
      <c r="BA115">
        <v>117.04</v>
      </c>
      <c r="BB115">
        <v>117.04</v>
      </c>
      <c r="BC115" s="226">
        <f t="shared" si="24"/>
        <v>111.19000000000004</v>
      </c>
      <c r="BD115" s="223">
        <f t="shared" si="36"/>
        <v>111.19000000000004</v>
      </c>
      <c r="BE115" s="193">
        <f t="shared" si="35"/>
        <v>0</v>
      </c>
      <c r="BF115" s="258">
        <f t="shared" si="19"/>
        <v>0</v>
      </c>
      <c r="BG115" s="185">
        <f t="shared" si="25"/>
        <v>0</v>
      </c>
      <c r="BH115" s="295">
        <f t="shared" si="26"/>
        <v>0</v>
      </c>
      <c r="BI115" s="184">
        <f t="shared" si="27"/>
        <v>0</v>
      </c>
      <c r="BJ115" s="303">
        <f t="shared" si="28"/>
        <v>0</v>
      </c>
      <c r="BK115" s="300">
        <f t="shared" si="29"/>
        <v>111.37583333333333</v>
      </c>
      <c r="BL115" s="300">
        <f t="shared" si="30"/>
        <v>113.83916666666664</v>
      </c>
      <c r="BM115" s="297">
        <f t="shared" si="31"/>
        <v>2.211730551959934E-2</v>
      </c>
      <c r="BN115" s="301">
        <f t="shared" si="32"/>
        <v>0.75734156019143595</v>
      </c>
      <c r="BO115" s="294">
        <f t="shared" si="33"/>
        <v>1.6910963727259491E-3</v>
      </c>
      <c r="BP115" s="141">
        <f t="shared" si="20"/>
        <v>111.4841666666667</v>
      </c>
      <c r="BQ115" s="141">
        <f t="shared" si="21"/>
        <v>111.26499999999999</v>
      </c>
      <c r="BR115" s="6">
        <f t="shared" si="34"/>
        <v>-1.9658994924545148E-3</v>
      </c>
    </row>
    <row r="116" spans="1:70" ht="15.75">
      <c r="A116" s="232">
        <v>520.53</v>
      </c>
      <c r="B116" s="336">
        <f t="shared" si="22"/>
        <v>5.2052999999999981E-2</v>
      </c>
      <c r="C116" s="254">
        <v>11010101</v>
      </c>
      <c r="D116" s="351">
        <f t="shared" si="23"/>
        <v>8</v>
      </c>
      <c r="E116" s="204" t="s">
        <v>84</v>
      </c>
      <c r="F116" s="231">
        <v>159.5</v>
      </c>
      <c r="G116" s="141">
        <v>159.5</v>
      </c>
      <c r="H116" s="141">
        <v>159.5</v>
      </c>
      <c r="I116" s="141">
        <v>159.5</v>
      </c>
      <c r="J116">
        <v>158.24</v>
      </c>
      <c r="K116">
        <v>158.24</v>
      </c>
      <c r="L116">
        <v>158.19</v>
      </c>
      <c r="M116">
        <v>158.19</v>
      </c>
      <c r="N116">
        <v>160.33000000000001</v>
      </c>
      <c r="O116" s="178">
        <v>160.46</v>
      </c>
      <c r="P116">
        <v>161.13999999999999</v>
      </c>
      <c r="Q116" s="204">
        <v>161.21</v>
      </c>
      <c r="R116" s="203">
        <v>161.16999999999999</v>
      </c>
      <c r="S116">
        <v>161.22999999999999</v>
      </c>
      <c r="T116">
        <v>161.31</v>
      </c>
      <c r="U116">
        <v>161.58000000000001</v>
      </c>
      <c r="V116">
        <v>161.54</v>
      </c>
      <c r="W116">
        <v>161.66</v>
      </c>
      <c r="X116" s="178">
        <v>163</v>
      </c>
      <c r="Y116">
        <v>160.21</v>
      </c>
      <c r="Z116" s="178">
        <v>160.11000000000001</v>
      </c>
      <c r="AA116">
        <v>161.47999999999999</v>
      </c>
      <c r="AB116">
        <v>161.47999999999999</v>
      </c>
      <c r="AC116" s="204">
        <v>161.74</v>
      </c>
      <c r="AD116" s="203">
        <v>162.96</v>
      </c>
      <c r="AE116">
        <v>162.81</v>
      </c>
      <c r="AF116">
        <v>162.44</v>
      </c>
      <c r="AG116">
        <v>161.43</v>
      </c>
      <c r="AH116">
        <v>161.4</v>
      </c>
      <c r="AI116">
        <v>161.33000000000001</v>
      </c>
      <c r="AJ116">
        <v>161.13999999999999</v>
      </c>
      <c r="AK116">
        <v>161.13999999999999</v>
      </c>
      <c r="AL116">
        <v>161.13999999999999</v>
      </c>
      <c r="AM116">
        <v>161.07</v>
      </c>
      <c r="AN116">
        <v>162.22999999999999</v>
      </c>
      <c r="AO116" s="204">
        <v>162.25</v>
      </c>
      <c r="AP116">
        <v>161.65</v>
      </c>
      <c r="AQ116">
        <v>163.22</v>
      </c>
      <c r="AR116">
        <v>167.51</v>
      </c>
      <c r="AS116">
        <v>161.87</v>
      </c>
      <c r="AT116">
        <v>161.99</v>
      </c>
      <c r="AU116">
        <v>162.47999999999999</v>
      </c>
      <c r="AV116">
        <v>162.47</v>
      </c>
      <c r="AW116">
        <v>163.05000000000001</v>
      </c>
      <c r="AX116">
        <v>162.97</v>
      </c>
      <c r="AY116">
        <v>163.27000000000001</v>
      </c>
      <c r="AZ116">
        <v>163.4</v>
      </c>
      <c r="BA116">
        <v>164.09</v>
      </c>
      <c r="BB116">
        <v>167.71</v>
      </c>
      <c r="BC116" s="226">
        <f t="shared" si="24"/>
        <v>159.5</v>
      </c>
      <c r="BD116" s="223">
        <f t="shared" si="36"/>
        <v>160.66749999999999</v>
      </c>
      <c r="BE116" s="193">
        <f t="shared" si="35"/>
        <v>7.3197492163008526E-3</v>
      </c>
      <c r="BF116" s="258">
        <f t="shared" si="19"/>
        <v>4.1422074800899242</v>
      </c>
      <c r="BG116" s="185">
        <f t="shared" si="25"/>
        <v>2.5660949088176985</v>
      </c>
      <c r="BH116" s="295">
        <f t="shared" si="26"/>
        <v>2.206106405021635E-2</v>
      </c>
      <c r="BI116" s="184">
        <f t="shared" si="27"/>
        <v>11.500649850948822</v>
      </c>
      <c r="BJ116" s="303">
        <f t="shared" si="28"/>
        <v>-2.3787963886280979E-3</v>
      </c>
      <c r="BK116" s="300">
        <f t="shared" si="29"/>
        <v>161.67333333333332</v>
      </c>
      <c r="BL116" s="300">
        <f t="shared" si="30"/>
        <v>163.66916666666668</v>
      </c>
      <c r="BM116" s="297">
        <f t="shared" si="31"/>
        <v>1.23448517586906E-2</v>
      </c>
      <c r="BN116" s="301">
        <f t="shared" si="32"/>
        <v>6.7256842233281757</v>
      </c>
      <c r="BO116" s="294">
        <f t="shared" si="33"/>
        <v>1.501803253910353E-2</v>
      </c>
      <c r="BP116" s="141">
        <f t="shared" si="20"/>
        <v>161.06833333333333</v>
      </c>
      <c r="BQ116" s="141">
        <f t="shared" si="21"/>
        <v>161.54416666666668</v>
      </c>
      <c r="BR116" s="6">
        <f t="shared" si="34"/>
        <v>2.95423267557271E-3</v>
      </c>
    </row>
    <row r="117" spans="1:70" ht="15.75">
      <c r="A117" s="232">
        <v>178.92</v>
      </c>
      <c r="B117" s="336">
        <f t="shared" si="22"/>
        <v>1.7891999999999991E-2</v>
      </c>
      <c r="C117" s="254">
        <v>11020101</v>
      </c>
      <c r="D117" s="351">
        <f t="shared" si="23"/>
        <v>8</v>
      </c>
      <c r="E117" s="204" t="s">
        <v>85</v>
      </c>
      <c r="F117" s="231">
        <v>107.43499999999999</v>
      </c>
      <c r="G117" s="141">
        <v>107.43499999999999</v>
      </c>
      <c r="H117" s="141">
        <v>107.435</v>
      </c>
      <c r="I117" s="141">
        <v>107.435</v>
      </c>
      <c r="J117">
        <v>106.66</v>
      </c>
      <c r="K117">
        <v>106.66</v>
      </c>
      <c r="L117">
        <v>106.53</v>
      </c>
      <c r="M117">
        <v>106.53</v>
      </c>
      <c r="N117">
        <v>108.54</v>
      </c>
      <c r="O117" s="175">
        <v>108.49</v>
      </c>
      <c r="P117">
        <v>108.49</v>
      </c>
      <c r="Q117" s="204">
        <v>107.58</v>
      </c>
      <c r="R117" s="203">
        <v>106.73</v>
      </c>
      <c r="S117">
        <v>106.73</v>
      </c>
      <c r="T117">
        <v>106.73</v>
      </c>
      <c r="U117">
        <v>106.23</v>
      </c>
      <c r="V117">
        <v>106.06</v>
      </c>
      <c r="W117">
        <v>105.74</v>
      </c>
      <c r="X117" s="175">
        <v>100.5</v>
      </c>
      <c r="Y117">
        <v>106.1</v>
      </c>
      <c r="Z117" s="175">
        <v>105.73</v>
      </c>
      <c r="AA117">
        <v>104.26</v>
      </c>
      <c r="AB117">
        <v>104</v>
      </c>
      <c r="AC117" s="204">
        <v>105.06</v>
      </c>
      <c r="AD117" s="203">
        <v>105.06</v>
      </c>
      <c r="AE117">
        <v>105.19</v>
      </c>
      <c r="AF117">
        <v>105.2</v>
      </c>
      <c r="AG117">
        <v>104.19</v>
      </c>
      <c r="AH117">
        <v>104.88</v>
      </c>
      <c r="AI117">
        <v>104.88</v>
      </c>
      <c r="AJ117">
        <v>104.88</v>
      </c>
      <c r="AK117">
        <v>105</v>
      </c>
      <c r="AL117">
        <v>105</v>
      </c>
      <c r="AM117">
        <v>105.42</v>
      </c>
      <c r="AN117">
        <v>105.38</v>
      </c>
      <c r="AO117" s="204">
        <v>105.42</v>
      </c>
      <c r="AP117">
        <v>108.09</v>
      </c>
      <c r="AQ117">
        <v>107.07</v>
      </c>
      <c r="AR117">
        <v>110.5</v>
      </c>
      <c r="AS117">
        <v>107.07</v>
      </c>
      <c r="AT117">
        <v>106.56</v>
      </c>
      <c r="AU117">
        <v>106.66</v>
      </c>
      <c r="AV117">
        <v>106.53</v>
      </c>
      <c r="AW117">
        <v>106.81</v>
      </c>
      <c r="AX117">
        <v>106.87</v>
      </c>
      <c r="AY117">
        <v>107.93</v>
      </c>
      <c r="AZ117">
        <v>107.92</v>
      </c>
      <c r="BA117">
        <v>107.79</v>
      </c>
      <c r="BB117">
        <v>112.85</v>
      </c>
      <c r="BC117" s="226">
        <f t="shared" si="24"/>
        <v>107.43499999999999</v>
      </c>
      <c r="BD117" s="223">
        <f t="shared" si="36"/>
        <v>107.03166666666668</v>
      </c>
      <c r="BE117" s="193">
        <f t="shared" si="35"/>
        <v>-3.7542079707106879E-3</v>
      </c>
      <c r="BF117" s="258">
        <f t="shared" si="19"/>
        <v>-0.4918721121890382</v>
      </c>
      <c r="BG117" s="185">
        <f t="shared" si="25"/>
        <v>-0.30471446178024325</v>
      </c>
      <c r="BH117" s="295">
        <f t="shared" si="26"/>
        <v>4.6943130160497226E-2</v>
      </c>
      <c r="BI117" s="184">
        <f t="shared" si="27"/>
        <v>5.5255746734860471</v>
      </c>
      <c r="BJ117" s="303">
        <f t="shared" si="28"/>
        <v>-1.1429108136266815E-3</v>
      </c>
      <c r="BK117" s="300">
        <f t="shared" si="29"/>
        <v>104.89666666666669</v>
      </c>
      <c r="BL117" s="300">
        <f t="shared" si="30"/>
        <v>107.88</v>
      </c>
      <c r="BM117" s="297">
        <f t="shared" si="31"/>
        <v>2.8440687660872266E-2</v>
      </c>
      <c r="BN117" s="301">
        <f t="shared" si="32"/>
        <v>3.4556289749415039</v>
      </c>
      <c r="BO117" s="294">
        <f t="shared" si="33"/>
        <v>7.7162035363979066E-3</v>
      </c>
      <c r="BP117" s="141">
        <f t="shared" si="20"/>
        <v>106.52916666666668</v>
      </c>
      <c r="BQ117" s="141">
        <f t="shared" si="21"/>
        <v>104.95250000000003</v>
      </c>
      <c r="BR117" s="6">
        <f t="shared" si="34"/>
        <v>-1.4800328548519426E-2</v>
      </c>
    </row>
    <row r="118" spans="1:70" ht="15.75">
      <c r="A118" s="232">
        <v>9.2899999999999991</v>
      </c>
      <c r="B118" s="336">
        <f t="shared" si="22"/>
        <v>9.289999999999996E-4</v>
      </c>
      <c r="C118" s="255">
        <v>12010101</v>
      </c>
      <c r="D118" s="351">
        <f t="shared" si="23"/>
        <v>8</v>
      </c>
      <c r="E118" s="204" t="s">
        <v>86</v>
      </c>
      <c r="F118" s="231">
        <v>194.49624999999997</v>
      </c>
      <c r="G118" s="141">
        <v>194.49624999999997</v>
      </c>
      <c r="H118" s="141">
        <v>194.49625</v>
      </c>
      <c r="I118" s="141">
        <v>194.49625</v>
      </c>
      <c r="J118">
        <v>193.02</v>
      </c>
      <c r="K118">
        <v>193.02</v>
      </c>
      <c r="L118">
        <v>193.02</v>
      </c>
      <c r="M118">
        <v>193.02</v>
      </c>
      <c r="N118">
        <v>193.53</v>
      </c>
      <c r="O118" s="178">
        <v>196.81</v>
      </c>
      <c r="P118">
        <v>196.81</v>
      </c>
      <c r="Q118" s="204">
        <v>196.74</v>
      </c>
      <c r="R118" s="203">
        <v>196.04</v>
      </c>
      <c r="S118">
        <v>195.44</v>
      </c>
      <c r="T118">
        <v>195.44</v>
      </c>
      <c r="U118">
        <v>196.96</v>
      </c>
      <c r="V118">
        <v>197.66</v>
      </c>
      <c r="W118">
        <v>196.76</v>
      </c>
      <c r="X118" s="178">
        <v>182.33</v>
      </c>
      <c r="Y118">
        <v>197.04</v>
      </c>
      <c r="Z118" s="178">
        <v>196.71</v>
      </c>
      <c r="AA118">
        <v>193.92</v>
      </c>
      <c r="AB118">
        <v>194.59</v>
      </c>
      <c r="AC118" s="204">
        <v>194.93</v>
      </c>
      <c r="AD118" s="203">
        <v>194.14</v>
      </c>
      <c r="AE118">
        <v>197.29</v>
      </c>
      <c r="AF118">
        <v>197.22</v>
      </c>
      <c r="AG118">
        <v>197.19</v>
      </c>
      <c r="AH118">
        <v>197.19</v>
      </c>
      <c r="AI118">
        <v>197.19</v>
      </c>
      <c r="AJ118">
        <v>197.19</v>
      </c>
      <c r="AK118">
        <v>197.19</v>
      </c>
      <c r="AL118">
        <v>197.33</v>
      </c>
      <c r="AM118">
        <v>197.15</v>
      </c>
      <c r="AN118">
        <v>197.46</v>
      </c>
      <c r="AO118" s="204">
        <v>197.3</v>
      </c>
      <c r="AP118">
        <v>192.27</v>
      </c>
      <c r="AQ118">
        <v>194.59</v>
      </c>
      <c r="AR118">
        <v>193.07</v>
      </c>
      <c r="AS118">
        <v>195.32</v>
      </c>
      <c r="AT118">
        <v>195.14</v>
      </c>
      <c r="AU118">
        <v>195.29</v>
      </c>
      <c r="AV118">
        <v>197.33</v>
      </c>
      <c r="AW118">
        <v>198.43</v>
      </c>
      <c r="AX118">
        <v>198.43</v>
      </c>
      <c r="AY118">
        <v>198.43</v>
      </c>
      <c r="AZ118">
        <v>198.43</v>
      </c>
      <c r="BA118">
        <v>198.43</v>
      </c>
      <c r="BB118">
        <v>198.03</v>
      </c>
      <c r="BC118" s="226">
        <f t="shared" si="24"/>
        <v>194.49625</v>
      </c>
      <c r="BD118" s="223">
        <f t="shared" si="36"/>
        <v>195.68583333333336</v>
      </c>
      <c r="BE118" s="193">
        <f t="shared" si="35"/>
        <v>6.1162276050739095E-3</v>
      </c>
      <c r="BF118" s="258">
        <f t="shared" si="19"/>
        <v>7.5325110892544053E-2</v>
      </c>
      <c r="BG118" s="185">
        <f t="shared" si="25"/>
        <v>4.6663858461114469E-2</v>
      </c>
      <c r="BH118" s="295">
        <f t="shared" si="26"/>
        <v>-2.0158242201280263E-3</v>
      </c>
      <c r="BI118" s="184">
        <f t="shared" si="27"/>
        <v>-2.2680036617017091E-2</v>
      </c>
      <c r="BJ118" s="303">
        <f t="shared" si="28"/>
        <v>4.6911426656522568E-6</v>
      </c>
      <c r="BK118" s="300">
        <f t="shared" si="29"/>
        <v>196.55000000000004</v>
      </c>
      <c r="BL118" s="300">
        <f t="shared" si="30"/>
        <v>196.74333333333337</v>
      </c>
      <c r="BM118" s="297">
        <f t="shared" si="31"/>
        <v>9.8363435936565935E-4</v>
      </c>
      <c r="BN118" s="301">
        <f t="shared" si="32"/>
        <v>1.1627568041882251E-2</v>
      </c>
      <c r="BO118" s="294">
        <f t="shared" si="33"/>
        <v>2.5963632755451668E-5</v>
      </c>
      <c r="BP118" s="141">
        <f t="shared" si="20"/>
        <v>194.79499999999999</v>
      </c>
      <c r="BQ118" s="141">
        <f t="shared" si="21"/>
        <v>196.21666666666667</v>
      </c>
      <c r="BR118" s="6">
        <f t="shared" si="34"/>
        <v>7.2982708317290701E-3</v>
      </c>
    </row>
    <row r="119" spans="1:70" ht="15.75">
      <c r="A119" s="232">
        <v>18.53</v>
      </c>
      <c r="B119" s="336">
        <f t="shared" si="22"/>
        <v>1.8529999999999994E-3</v>
      </c>
      <c r="C119" s="255">
        <v>12010301</v>
      </c>
      <c r="D119" s="351">
        <f t="shared" si="23"/>
        <v>8</v>
      </c>
      <c r="E119" s="204" t="s">
        <v>88</v>
      </c>
      <c r="F119" s="231">
        <v>146.65625</v>
      </c>
      <c r="G119" s="141">
        <v>146.65625</v>
      </c>
      <c r="H119" s="141">
        <v>146.65625</v>
      </c>
      <c r="I119" s="141">
        <v>146.65625</v>
      </c>
      <c r="J119">
        <v>146.46</v>
      </c>
      <c r="K119">
        <v>146.46</v>
      </c>
      <c r="L119">
        <v>146.34</v>
      </c>
      <c r="M119">
        <v>146.34</v>
      </c>
      <c r="N119">
        <v>146.74</v>
      </c>
      <c r="O119" s="175">
        <v>146.82</v>
      </c>
      <c r="P119">
        <v>146.82</v>
      </c>
      <c r="Q119" s="204">
        <v>147.27000000000001</v>
      </c>
      <c r="R119" s="203">
        <v>148.82</v>
      </c>
      <c r="S119">
        <v>148.79</v>
      </c>
      <c r="T119">
        <v>148.79</v>
      </c>
      <c r="U119">
        <v>149.13999999999999</v>
      </c>
      <c r="V119">
        <v>149.35</v>
      </c>
      <c r="W119">
        <v>150.65</v>
      </c>
      <c r="X119" s="175">
        <v>155.22</v>
      </c>
      <c r="Y119">
        <v>150.78</v>
      </c>
      <c r="Z119" s="175">
        <v>151.02000000000001</v>
      </c>
      <c r="AA119">
        <v>150.96</v>
      </c>
      <c r="AB119">
        <v>151.13</v>
      </c>
      <c r="AC119" s="204">
        <v>151.81</v>
      </c>
      <c r="AD119" s="203">
        <v>151.88999999999999</v>
      </c>
      <c r="AE119">
        <v>151.81</v>
      </c>
      <c r="AF119">
        <v>151.81</v>
      </c>
      <c r="AG119">
        <v>152.81</v>
      </c>
      <c r="AH119">
        <v>152.91999999999999</v>
      </c>
      <c r="AI119">
        <v>153.22999999999999</v>
      </c>
      <c r="AJ119">
        <v>153.82</v>
      </c>
      <c r="AK119">
        <v>153.82</v>
      </c>
      <c r="AL119">
        <v>154.13</v>
      </c>
      <c r="AM119">
        <v>154.13</v>
      </c>
      <c r="AN119">
        <v>154.69</v>
      </c>
      <c r="AO119" s="204">
        <v>154.81</v>
      </c>
      <c r="AP119">
        <v>154.4</v>
      </c>
      <c r="AQ119">
        <v>151.29</v>
      </c>
      <c r="AR119">
        <v>151.38999999999999</v>
      </c>
      <c r="AS119">
        <v>151.65</v>
      </c>
      <c r="AT119">
        <v>152.1</v>
      </c>
      <c r="AU119">
        <v>152.05000000000001</v>
      </c>
      <c r="AV119">
        <v>152.88999999999999</v>
      </c>
      <c r="AW119">
        <v>153.35</v>
      </c>
      <c r="AX119">
        <v>153.88</v>
      </c>
      <c r="AY119">
        <v>154.72999999999999</v>
      </c>
      <c r="AZ119">
        <v>154.04</v>
      </c>
      <c r="BA119">
        <v>155.4</v>
      </c>
      <c r="BB119">
        <v>157.94</v>
      </c>
      <c r="BC119" s="226">
        <f t="shared" si="24"/>
        <v>146.65624999999997</v>
      </c>
      <c r="BD119" s="223">
        <f t="shared" si="36"/>
        <v>147.98916666666665</v>
      </c>
      <c r="BE119" s="193">
        <f t="shared" si="35"/>
        <v>9.0887136870516638E-3</v>
      </c>
      <c r="BF119" s="258">
        <f t="shared" si="19"/>
        <v>0.16834786481818151</v>
      </c>
      <c r="BG119" s="185">
        <f t="shared" si="25"/>
        <v>0.10429139556546005</v>
      </c>
      <c r="BH119" s="295">
        <f t="shared" si="26"/>
        <v>1.6344916344916305E-2</v>
      </c>
      <c r="BI119" s="184">
        <f t="shared" si="27"/>
        <v>0.2872613399956489</v>
      </c>
      <c r="BJ119" s="303">
        <f t="shared" si="28"/>
        <v>-5.9417184857405381E-5</v>
      </c>
      <c r="BK119" s="300">
        <f t="shared" si="29"/>
        <v>152.77583333333334</v>
      </c>
      <c r="BL119" s="300">
        <f t="shared" si="30"/>
        <v>153.39250000000001</v>
      </c>
      <c r="BM119" s="297">
        <f t="shared" si="31"/>
        <v>4.0364150089182704E-3</v>
      </c>
      <c r="BN119" s="301">
        <f t="shared" si="32"/>
        <v>7.3976252971263215E-2</v>
      </c>
      <c r="BO119" s="294">
        <f t="shared" si="33"/>
        <v>1.6518434962943033E-4</v>
      </c>
      <c r="BP119" s="141">
        <f t="shared" si="20"/>
        <v>148.72916666666666</v>
      </c>
      <c r="BQ119" s="141">
        <f t="shared" si="21"/>
        <v>151.99916666666667</v>
      </c>
      <c r="BR119" s="6">
        <f t="shared" si="34"/>
        <v>2.1986272587197098E-2</v>
      </c>
    </row>
    <row r="120" spans="1:70" ht="15.75">
      <c r="A120" s="232">
        <v>7.97</v>
      </c>
      <c r="B120" s="336">
        <f t="shared" si="22"/>
        <v>7.9699999999999964E-4</v>
      </c>
      <c r="C120" s="255">
        <v>12020101</v>
      </c>
      <c r="D120" s="351">
        <f t="shared" si="23"/>
        <v>8</v>
      </c>
      <c r="E120" s="204" t="s">
        <v>89</v>
      </c>
      <c r="F120" s="231">
        <v>138.84875</v>
      </c>
      <c r="G120" s="141">
        <v>138.84875</v>
      </c>
      <c r="H120" s="141">
        <v>138.84875</v>
      </c>
      <c r="I120" s="141">
        <v>138.84875</v>
      </c>
      <c r="J120">
        <v>137.62</v>
      </c>
      <c r="K120">
        <v>137.62</v>
      </c>
      <c r="L120">
        <v>137.63999999999999</v>
      </c>
      <c r="M120">
        <v>137.63999999999999</v>
      </c>
      <c r="N120">
        <v>140.24</v>
      </c>
      <c r="O120" s="178">
        <v>140.01</v>
      </c>
      <c r="P120">
        <v>140.01</v>
      </c>
      <c r="Q120" s="204">
        <v>140.01</v>
      </c>
      <c r="R120" s="203">
        <v>140.56</v>
      </c>
      <c r="S120">
        <v>140.56</v>
      </c>
      <c r="T120">
        <v>140.56</v>
      </c>
      <c r="U120">
        <v>140.59</v>
      </c>
      <c r="V120">
        <v>138.97</v>
      </c>
      <c r="W120">
        <v>137.79</v>
      </c>
      <c r="X120" s="178">
        <v>124.01</v>
      </c>
      <c r="Y120">
        <v>136.80000000000001</v>
      </c>
      <c r="Z120" s="178">
        <v>136.1</v>
      </c>
      <c r="AA120">
        <v>136.93</v>
      </c>
      <c r="AB120">
        <v>137.61000000000001</v>
      </c>
      <c r="AC120" s="204">
        <v>139.91999999999999</v>
      </c>
      <c r="AD120" s="203">
        <v>131.91</v>
      </c>
      <c r="AE120">
        <v>138.69</v>
      </c>
      <c r="AF120">
        <v>140.35</v>
      </c>
      <c r="AG120">
        <v>140.66999999999999</v>
      </c>
      <c r="AH120">
        <v>140.61000000000001</v>
      </c>
      <c r="AI120">
        <v>140.68</v>
      </c>
      <c r="AJ120">
        <v>140.68</v>
      </c>
      <c r="AK120">
        <v>140.72</v>
      </c>
      <c r="AL120">
        <v>140.75</v>
      </c>
      <c r="AM120">
        <v>139.94999999999999</v>
      </c>
      <c r="AN120">
        <v>139.72</v>
      </c>
      <c r="AO120" s="204">
        <v>139.63999999999999</v>
      </c>
      <c r="AP120">
        <v>138.57</v>
      </c>
      <c r="AQ120">
        <v>140.32</v>
      </c>
      <c r="AR120">
        <v>138.32</v>
      </c>
      <c r="AS120">
        <v>135.35</v>
      </c>
      <c r="AT120">
        <v>135.35</v>
      </c>
      <c r="AU120">
        <v>135.22</v>
      </c>
      <c r="AV120">
        <v>135.06</v>
      </c>
      <c r="AW120">
        <v>135.96</v>
      </c>
      <c r="AX120">
        <v>135.91999999999999</v>
      </c>
      <c r="AY120">
        <v>135.53</v>
      </c>
      <c r="AZ120">
        <v>135.76</v>
      </c>
      <c r="BA120">
        <v>136.43</v>
      </c>
      <c r="BB120">
        <v>134.41</v>
      </c>
      <c r="BC120" s="226">
        <f t="shared" si="24"/>
        <v>138.84875</v>
      </c>
      <c r="BD120" s="223">
        <f t="shared" si="36"/>
        <v>139.54833333333332</v>
      </c>
      <c r="BE120" s="193">
        <f t="shared" si="35"/>
        <v>5.0384561138168138E-3</v>
      </c>
      <c r="BF120" s="258">
        <f t="shared" si="19"/>
        <v>3.8003795342258534E-2</v>
      </c>
      <c r="BG120" s="185">
        <f t="shared" si="25"/>
        <v>2.3543327129862235E-2</v>
      </c>
      <c r="BH120" s="295">
        <f t="shared" si="26"/>
        <v>-1.4806127684526937E-2</v>
      </c>
      <c r="BI120" s="184">
        <f t="shared" si="27"/>
        <v>-9.8260221074273846E-2</v>
      </c>
      <c r="BJ120" s="303">
        <f t="shared" si="28"/>
        <v>2.0324160987998181E-5</v>
      </c>
      <c r="BK120" s="300">
        <f t="shared" si="29"/>
        <v>139.37833333333333</v>
      </c>
      <c r="BL120" s="300">
        <f t="shared" si="30"/>
        <v>136.13583333333335</v>
      </c>
      <c r="BM120" s="297">
        <f t="shared" si="31"/>
        <v>-2.3264017601970499E-2</v>
      </c>
      <c r="BN120" s="301">
        <f t="shared" si="32"/>
        <v>-0.16730339073818218</v>
      </c>
      <c r="BO120" s="294">
        <f t="shared" si="33"/>
        <v>-3.7357801564537899E-4</v>
      </c>
      <c r="BP120" s="141">
        <f t="shared" si="20"/>
        <v>138.41249999999999</v>
      </c>
      <c r="BQ120" s="141">
        <f t="shared" si="21"/>
        <v>138.41250000000002</v>
      </c>
      <c r="BR120" s="6">
        <f t="shared" si="34"/>
        <v>0</v>
      </c>
    </row>
    <row r="121" spans="1:70" ht="15.75">
      <c r="A121" s="232">
        <v>13.26</v>
      </c>
      <c r="B121" s="336">
        <f t="shared" si="22"/>
        <v>1.3259999999999995E-3</v>
      </c>
      <c r="C121" s="255">
        <v>12020201</v>
      </c>
      <c r="D121" s="351">
        <f t="shared" si="23"/>
        <v>8</v>
      </c>
      <c r="E121" s="204" t="s">
        <v>91</v>
      </c>
      <c r="F121" s="231">
        <v>115.77500000000003</v>
      </c>
      <c r="G121" s="141">
        <v>115.77500000000001</v>
      </c>
      <c r="H121" s="141">
        <v>115.77499999999999</v>
      </c>
      <c r="I121" s="141">
        <v>115.77499999999999</v>
      </c>
      <c r="J121">
        <v>114.95</v>
      </c>
      <c r="K121">
        <v>114.95</v>
      </c>
      <c r="L121">
        <v>114.88</v>
      </c>
      <c r="M121">
        <v>114.88</v>
      </c>
      <c r="N121">
        <v>116.59</v>
      </c>
      <c r="O121" s="175">
        <v>116.65</v>
      </c>
      <c r="P121">
        <v>116.65</v>
      </c>
      <c r="Q121" s="204">
        <v>116.65</v>
      </c>
      <c r="R121" s="203">
        <v>116.15</v>
      </c>
      <c r="S121">
        <v>116.15</v>
      </c>
      <c r="T121">
        <v>116.15</v>
      </c>
      <c r="U121">
        <v>116.63</v>
      </c>
      <c r="V121">
        <v>119.26</v>
      </c>
      <c r="W121">
        <v>119.66</v>
      </c>
      <c r="X121" s="175">
        <v>112.27</v>
      </c>
      <c r="Y121">
        <v>120.38</v>
      </c>
      <c r="Z121" s="175">
        <v>120.1</v>
      </c>
      <c r="AA121">
        <v>120.56</v>
      </c>
      <c r="AB121">
        <v>120.73</v>
      </c>
      <c r="AC121" s="204">
        <v>120.59</v>
      </c>
      <c r="AD121" s="203">
        <v>120.22</v>
      </c>
      <c r="AE121">
        <v>120.18</v>
      </c>
      <c r="AF121">
        <v>120.16</v>
      </c>
      <c r="AG121">
        <v>120.03</v>
      </c>
      <c r="AH121">
        <v>120.32</v>
      </c>
      <c r="AI121">
        <v>120.32</v>
      </c>
      <c r="AJ121">
        <v>120.26</v>
      </c>
      <c r="AK121">
        <v>120.44</v>
      </c>
      <c r="AL121">
        <v>120.56</v>
      </c>
      <c r="AM121">
        <v>120.85</v>
      </c>
      <c r="AN121">
        <v>120.67</v>
      </c>
      <c r="AO121" s="204">
        <v>121.04</v>
      </c>
      <c r="AP121">
        <v>122.06</v>
      </c>
      <c r="AQ121">
        <v>125.36</v>
      </c>
      <c r="AR121">
        <v>126.74</v>
      </c>
      <c r="AS121">
        <v>127.49</v>
      </c>
      <c r="AT121">
        <v>127.5</v>
      </c>
      <c r="AU121">
        <v>127.46</v>
      </c>
      <c r="AV121">
        <v>126.83</v>
      </c>
      <c r="AW121">
        <v>127.04</v>
      </c>
      <c r="AX121">
        <v>126.93</v>
      </c>
      <c r="AY121">
        <v>127.05</v>
      </c>
      <c r="AZ121">
        <v>128.16</v>
      </c>
      <c r="BA121">
        <v>128.15</v>
      </c>
      <c r="BB121">
        <v>130.19999999999999</v>
      </c>
      <c r="BC121" s="226">
        <f t="shared" si="24"/>
        <v>115.77500000000003</v>
      </c>
      <c r="BD121" s="223">
        <f t="shared" si="36"/>
        <v>116.69166666666668</v>
      </c>
      <c r="BE121" s="193">
        <f t="shared" si="35"/>
        <v>7.9176563737131112E-3</v>
      </c>
      <c r="BF121" s="258">
        <f t="shared" si="19"/>
        <v>8.2848406190004859E-2</v>
      </c>
      <c r="BG121" s="185">
        <f t="shared" si="25"/>
        <v>5.1324535130050232E-2</v>
      </c>
      <c r="BH121" s="295">
        <f t="shared" si="26"/>
        <v>1.5996878657822622E-2</v>
      </c>
      <c r="BI121" s="184">
        <f t="shared" si="27"/>
        <v>0.16590727539299291</v>
      </c>
      <c r="BJ121" s="303">
        <f t="shared" si="28"/>
        <v>-3.4316289311200866E-5</v>
      </c>
      <c r="BK121" s="300">
        <f t="shared" si="29"/>
        <v>120.38833333333332</v>
      </c>
      <c r="BL121" s="300">
        <f t="shared" si="30"/>
        <v>127.40916666666668</v>
      </c>
      <c r="BM121" s="297">
        <f t="shared" si="31"/>
        <v>5.8318220204061966E-2</v>
      </c>
      <c r="BN121" s="301">
        <f t="shared" si="32"/>
        <v>0.60269643739232792</v>
      </c>
      <c r="BO121" s="294">
        <f t="shared" si="33"/>
        <v>1.3457834782913359E-3</v>
      </c>
      <c r="BP121" s="141">
        <f t="shared" si="20"/>
        <v>116.47416666666668</v>
      </c>
      <c r="BQ121" s="141">
        <f t="shared" si="21"/>
        <v>120.32083333333333</v>
      </c>
      <c r="BR121" s="6">
        <f t="shared" si="34"/>
        <v>3.3025921341642173E-2</v>
      </c>
    </row>
    <row r="122" spans="1:70" ht="15.75">
      <c r="A122" s="232">
        <v>5.33</v>
      </c>
      <c r="B122" s="336">
        <f t="shared" si="22"/>
        <v>5.3299999999999984E-4</v>
      </c>
      <c r="C122" s="255">
        <v>12030101</v>
      </c>
      <c r="D122" s="351">
        <f t="shared" si="23"/>
        <v>8</v>
      </c>
      <c r="E122" s="204" t="s">
        <v>253</v>
      </c>
      <c r="F122" s="231">
        <v>125.11999999999998</v>
      </c>
      <c r="G122" s="141">
        <v>125.11999999999998</v>
      </c>
      <c r="H122" s="141">
        <v>125.11999999999999</v>
      </c>
      <c r="I122" s="141">
        <v>125.12</v>
      </c>
      <c r="J122">
        <v>125.12</v>
      </c>
      <c r="K122">
        <v>125.12</v>
      </c>
      <c r="L122">
        <v>125.12</v>
      </c>
      <c r="M122">
        <v>125.12</v>
      </c>
      <c r="N122">
        <v>125.12</v>
      </c>
      <c r="O122" s="178">
        <v>125.12</v>
      </c>
      <c r="P122">
        <v>125.12</v>
      </c>
      <c r="Q122" s="204">
        <v>125.12</v>
      </c>
      <c r="R122" s="203">
        <v>125.12</v>
      </c>
      <c r="S122">
        <v>125.12</v>
      </c>
      <c r="T122">
        <v>125.12</v>
      </c>
      <c r="U122">
        <v>125.12</v>
      </c>
      <c r="V122">
        <v>125.12</v>
      </c>
      <c r="W122">
        <v>125.12</v>
      </c>
      <c r="X122" s="178">
        <v>130.88</v>
      </c>
      <c r="Y122">
        <v>125.12</v>
      </c>
      <c r="Z122" s="178">
        <v>125.12</v>
      </c>
      <c r="AA122">
        <v>125.12</v>
      </c>
      <c r="AB122">
        <v>125.12</v>
      </c>
      <c r="AC122" s="204">
        <v>125.12</v>
      </c>
      <c r="AD122" s="203">
        <v>125.12</v>
      </c>
      <c r="AE122">
        <v>125.12</v>
      </c>
      <c r="AF122">
        <v>125.12</v>
      </c>
      <c r="AG122">
        <v>125.12</v>
      </c>
      <c r="AH122">
        <v>125.12</v>
      </c>
      <c r="AI122">
        <v>125.12</v>
      </c>
      <c r="AJ122">
        <v>125.12</v>
      </c>
      <c r="AK122">
        <v>125.12</v>
      </c>
      <c r="AL122">
        <v>125.12</v>
      </c>
      <c r="AM122">
        <v>125.12</v>
      </c>
      <c r="AN122">
        <v>125.12</v>
      </c>
      <c r="AO122" s="204">
        <v>125.12</v>
      </c>
      <c r="AP122">
        <v>125.12</v>
      </c>
      <c r="AQ122">
        <v>125.12</v>
      </c>
      <c r="AR122">
        <v>123.48</v>
      </c>
      <c r="AS122">
        <v>125.12</v>
      </c>
      <c r="AT122">
        <v>125.12</v>
      </c>
      <c r="AU122">
        <v>125.12</v>
      </c>
      <c r="AV122">
        <v>125.12</v>
      </c>
      <c r="AW122">
        <v>131.44</v>
      </c>
      <c r="AX122">
        <v>131.44</v>
      </c>
      <c r="AY122">
        <v>131.44</v>
      </c>
      <c r="AZ122">
        <v>131.44</v>
      </c>
      <c r="BA122">
        <v>129.33000000000001</v>
      </c>
      <c r="BB122">
        <v>129.33000000000001</v>
      </c>
      <c r="BC122" s="226">
        <f t="shared" si="24"/>
        <v>125.11999999999996</v>
      </c>
      <c r="BD122" s="223">
        <f t="shared" si="36"/>
        <v>125.11999999999996</v>
      </c>
      <c r="BE122" s="193">
        <f t="shared" si="35"/>
        <v>0</v>
      </c>
      <c r="BF122" s="258">
        <f t="shared" si="19"/>
        <v>0</v>
      </c>
      <c r="BG122" s="185">
        <f t="shared" si="25"/>
        <v>0</v>
      </c>
      <c r="BH122" s="295">
        <f t="shared" si="26"/>
        <v>0</v>
      </c>
      <c r="BI122" s="184">
        <f t="shared" si="27"/>
        <v>0</v>
      </c>
      <c r="BJ122" s="303">
        <f t="shared" si="28"/>
        <v>0</v>
      </c>
      <c r="BK122" s="300">
        <f t="shared" si="29"/>
        <v>125.11999999999996</v>
      </c>
      <c r="BL122" s="300">
        <f t="shared" si="30"/>
        <v>127.79166666666667</v>
      </c>
      <c r="BM122" s="297">
        <f t="shared" si="31"/>
        <v>2.1352834612106131E-2</v>
      </c>
      <c r="BN122" s="301">
        <f t="shared" si="32"/>
        <v>9.2188323627710414E-2</v>
      </c>
      <c r="BO122" s="294">
        <f t="shared" si="33"/>
        <v>2.0585076521497083E-4</v>
      </c>
      <c r="BP122" s="141">
        <f t="shared" si="20"/>
        <v>125.59999999999998</v>
      </c>
      <c r="BQ122" s="141">
        <f t="shared" si="21"/>
        <v>125.11999999999996</v>
      </c>
      <c r="BR122" s="6">
        <f t="shared" si="34"/>
        <v>-3.8216560509555242E-3</v>
      </c>
    </row>
    <row r="123" spans="1:70" ht="15.75">
      <c r="A123" s="232">
        <v>2.2799999999999998</v>
      </c>
      <c r="B123" s="336">
        <f t="shared" si="22"/>
        <v>2.279999999999999E-4</v>
      </c>
      <c r="C123" s="255">
        <v>12030201</v>
      </c>
      <c r="D123" s="351">
        <f t="shared" si="23"/>
        <v>8</v>
      </c>
      <c r="E123" s="204" t="s">
        <v>94</v>
      </c>
      <c r="F123" s="231">
        <v>86.73</v>
      </c>
      <c r="G123" s="141">
        <v>86.73</v>
      </c>
      <c r="H123" s="141">
        <v>86.73</v>
      </c>
      <c r="I123" s="141">
        <v>86.73</v>
      </c>
      <c r="J123">
        <v>86.73</v>
      </c>
      <c r="K123">
        <v>86.73</v>
      </c>
      <c r="L123">
        <v>86.73</v>
      </c>
      <c r="M123">
        <v>86.73</v>
      </c>
      <c r="N123">
        <v>86.73</v>
      </c>
      <c r="O123" s="175">
        <v>86.73</v>
      </c>
      <c r="P123">
        <v>86.73</v>
      </c>
      <c r="Q123" s="204">
        <v>86.73</v>
      </c>
      <c r="R123" s="203">
        <v>86.73</v>
      </c>
      <c r="S123">
        <v>86.73</v>
      </c>
      <c r="T123">
        <v>86.73</v>
      </c>
      <c r="U123">
        <v>86.73</v>
      </c>
      <c r="V123">
        <v>90.74</v>
      </c>
      <c r="W123">
        <v>90.74</v>
      </c>
      <c r="X123" s="175">
        <v>90.27</v>
      </c>
      <c r="Y123">
        <v>90.74</v>
      </c>
      <c r="Z123" s="175">
        <v>90.74</v>
      </c>
      <c r="AA123">
        <v>90.74</v>
      </c>
      <c r="AB123">
        <v>90.74</v>
      </c>
      <c r="AC123" s="204">
        <v>90.74</v>
      </c>
      <c r="AD123" s="203">
        <v>90.74</v>
      </c>
      <c r="AE123">
        <v>90.74</v>
      </c>
      <c r="AF123">
        <v>90.74</v>
      </c>
      <c r="AG123">
        <v>90.74</v>
      </c>
      <c r="AH123">
        <v>90.74</v>
      </c>
      <c r="AI123">
        <v>90.74</v>
      </c>
      <c r="AJ123">
        <v>90.74</v>
      </c>
      <c r="AK123">
        <v>90.74</v>
      </c>
      <c r="AL123">
        <v>90.74</v>
      </c>
      <c r="AM123">
        <v>90.74</v>
      </c>
      <c r="AN123">
        <v>90.74</v>
      </c>
      <c r="AO123" s="204">
        <v>90.74</v>
      </c>
      <c r="AP123">
        <v>90.74</v>
      </c>
      <c r="AQ123">
        <v>90.74</v>
      </c>
      <c r="AR123">
        <v>90.74</v>
      </c>
      <c r="AS123">
        <v>90.74</v>
      </c>
      <c r="AT123">
        <v>90.74</v>
      </c>
      <c r="AU123">
        <v>90.74</v>
      </c>
      <c r="AV123">
        <v>90.74</v>
      </c>
      <c r="AW123">
        <v>90.74</v>
      </c>
      <c r="AX123">
        <v>90.74</v>
      </c>
      <c r="AY123">
        <v>90.74</v>
      </c>
      <c r="AZ123">
        <v>90.74</v>
      </c>
      <c r="BA123">
        <v>90.74</v>
      </c>
      <c r="BB123">
        <v>90.74</v>
      </c>
      <c r="BC123" s="226">
        <f t="shared" si="24"/>
        <v>86.73</v>
      </c>
      <c r="BD123" s="223">
        <f t="shared" si="36"/>
        <v>87.398333333333326</v>
      </c>
      <c r="BE123" s="193">
        <f t="shared" si="35"/>
        <v>7.7059072216456581E-3</v>
      </c>
      <c r="BF123" s="258">
        <f t="shared" si="19"/>
        <v>1.0386211546880344E-2</v>
      </c>
      <c r="BG123" s="185">
        <f t="shared" si="25"/>
        <v>6.4342514710959507E-3</v>
      </c>
      <c r="BH123" s="295">
        <f t="shared" si="26"/>
        <v>0</v>
      </c>
      <c r="BI123" s="184">
        <f t="shared" si="27"/>
        <v>0</v>
      </c>
      <c r="BJ123" s="303">
        <f t="shared" si="28"/>
        <v>0</v>
      </c>
      <c r="BK123" s="300">
        <f t="shared" si="29"/>
        <v>90.74</v>
      </c>
      <c r="BL123" s="300">
        <f t="shared" si="30"/>
        <v>90.74</v>
      </c>
      <c r="BM123" s="297">
        <f t="shared" si="31"/>
        <v>0</v>
      </c>
      <c r="BN123" s="301">
        <f t="shared" si="32"/>
        <v>0</v>
      </c>
      <c r="BO123" s="294">
        <f t="shared" si="33"/>
        <v>0</v>
      </c>
      <c r="BP123" s="141">
        <f t="shared" si="20"/>
        <v>87.693333333333342</v>
      </c>
      <c r="BQ123" s="141">
        <f t="shared" si="21"/>
        <v>90.74</v>
      </c>
      <c r="BR123" s="6">
        <f t="shared" si="34"/>
        <v>3.4742283715979871E-2</v>
      </c>
    </row>
    <row r="124" spans="1:70" ht="15.75">
      <c r="A124" s="232">
        <v>8.91</v>
      </c>
      <c r="B124" s="336">
        <f t="shared" si="22"/>
        <v>8.9099999999999965E-4</v>
      </c>
      <c r="C124" s="255">
        <v>12040101</v>
      </c>
      <c r="D124" s="351">
        <f t="shared" si="23"/>
        <v>8</v>
      </c>
      <c r="E124" s="204" t="s">
        <v>95</v>
      </c>
      <c r="F124" s="231">
        <v>147.97500000000002</v>
      </c>
      <c r="G124" s="141">
        <v>147.97500000000002</v>
      </c>
      <c r="H124" s="141">
        <v>147.97500000000002</v>
      </c>
      <c r="I124" s="141">
        <v>147.97499999999999</v>
      </c>
      <c r="J124">
        <v>147.72</v>
      </c>
      <c r="K124">
        <v>147.72</v>
      </c>
      <c r="L124">
        <v>147.72</v>
      </c>
      <c r="M124">
        <v>147.72</v>
      </c>
      <c r="N124">
        <v>148.22999999999999</v>
      </c>
      <c r="O124" s="178">
        <v>148.22999999999999</v>
      </c>
      <c r="P124">
        <v>148.22999999999999</v>
      </c>
      <c r="Q124" s="204">
        <v>148.22999999999999</v>
      </c>
      <c r="R124" s="203">
        <v>152.75</v>
      </c>
      <c r="S124">
        <v>152.75</v>
      </c>
      <c r="T124">
        <v>152.75</v>
      </c>
      <c r="U124">
        <v>152.75</v>
      </c>
      <c r="V124">
        <v>152.75</v>
      </c>
      <c r="W124">
        <v>152.13999999999999</v>
      </c>
      <c r="X124" s="178">
        <v>161.05000000000001</v>
      </c>
      <c r="Y124">
        <v>151.85</v>
      </c>
      <c r="Z124" s="178">
        <v>151.85</v>
      </c>
      <c r="AA124">
        <v>151.85</v>
      </c>
      <c r="AB124">
        <v>151.85</v>
      </c>
      <c r="AC124" s="204">
        <v>146.66999999999999</v>
      </c>
      <c r="AD124" s="203">
        <v>148.65</v>
      </c>
      <c r="AE124">
        <v>148.65</v>
      </c>
      <c r="AF124">
        <v>148.15</v>
      </c>
      <c r="AG124">
        <v>147.99</v>
      </c>
      <c r="AH124">
        <v>147.99</v>
      </c>
      <c r="AI124">
        <v>147.99</v>
      </c>
      <c r="AJ124">
        <v>148.38</v>
      </c>
      <c r="AK124">
        <v>148.38</v>
      </c>
      <c r="AL124">
        <v>148.38</v>
      </c>
      <c r="AM124">
        <v>147.93</v>
      </c>
      <c r="AN124">
        <v>147.83000000000001</v>
      </c>
      <c r="AO124" s="204">
        <v>147.83000000000001</v>
      </c>
      <c r="AP124">
        <v>146.93</v>
      </c>
      <c r="AQ124">
        <v>146.88</v>
      </c>
      <c r="AR124">
        <v>141.72999999999999</v>
      </c>
      <c r="AS124">
        <v>145.34</v>
      </c>
      <c r="AT124">
        <v>145.29</v>
      </c>
      <c r="AU124">
        <v>145.29</v>
      </c>
      <c r="AV124">
        <v>145.29</v>
      </c>
      <c r="AW124">
        <v>145.29</v>
      </c>
      <c r="AX124">
        <v>145.28</v>
      </c>
      <c r="AY124">
        <v>145.28</v>
      </c>
      <c r="AZ124">
        <v>145.28</v>
      </c>
      <c r="BA124">
        <v>136.57</v>
      </c>
      <c r="BB124">
        <v>136.4</v>
      </c>
      <c r="BC124" s="226">
        <f t="shared" si="24"/>
        <v>147.97500000000002</v>
      </c>
      <c r="BD124" s="223">
        <f t="shared" si="36"/>
        <v>150.35416666666666</v>
      </c>
      <c r="BE124" s="193">
        <f t="shared" si="35"/>
        <v>1.607816635692938E-2</v>
      </c>
      <c r="BF124" s="258">
        <f t="shared" si="19"/>
        <v>0.14448799527503628</v>
      </c>
      <c r="BG124" s="185">
        <f t="shared" si="25"/>
        <v>8.9510221504524243E-2</v>
      </c>
      <c r="BH124" s="295">
        <f t="shared" si="26"/>
        <v>-1.2447828952184548E-3</v>
      </c>
      <c r="BI124" s="184">
        <f t="shared" si="27"/>
        <v>-9.2447393605470315E-3</v>
      </c>
      <c r="BJ124" s="303">
        <f t="shared" si="28"/>
        <v>1.9121834756896792E-6</v>
      </c>
      <c r="BK124" s="300">
        <f t="shared" si="29"/>
        <v>148.41749999999999</v>
      </c>
      <c r="BL124" s="300">
        <f t="shared" si="30"/>
        <v>143.66</v>
      </c>
      <c r="BM124" s="297">
        <f t="shared" si="31"/>
        <v>-3.2054845284417266E-2</v>
      </c>
      <c r="BN124" s="301">
        <f t="shared" si="32"/>
        <v>-0.27442453547769563</v>
      </c>
      <c r="BO124" s="294">
        <f t="shared" si="33"/>
        <v>-6.1277283715425286E-4</v>
      </c>
      <c r="BP124" s="141">
        <f t="shared" si="20"/>
        <v>151.46499999999997</v>
      </c>
      <c r="BQ124" s="141">
        <f t="shared" si="21"/>
        <v>149.32249999999999</v>
      </c>
      <c r="BR124" s="6">
        <f t="shared" si="34"/>
        <v>-1.4145182055260164E-2</v>
      </c>
    </row>
    <row r="125" spans="1:70" ht="15.75">
      <c r="A125" s="232">
        <v>6.38</v>
      </c>
      <c r="B125" s="336">
        <f t="shared" si="22"/>
        <v>6.3799999999999979E-4</v>
      </c>
      <c r="C125" s="256">
        <v>12050101</v>
      </c>
      <c r="D125" s="351">
        <f t="shared" si="23"/>
        <v>8</v>
      </c>
      <c r="E125" s="204" t="s">
        <v>97</v>
      </c>
      <c r="F125" s="231">
        <v>143.31999999999996</v>
      </c>
      <c r="G125" s="141">
        <v>143.31999999999996</v>
      </c>
      <c r="H125" s="141">
        <v>143.31999999999996</v>
      </c>
      <c r="I125" s="141">
        <v>143.31999999999996</v>
      </c>
      <c r="J125">
        <v>143.32</v>
      </c>
      <c r="K125">
        <v>143.32</v>
      </c>
      <c r="L125">
        <v>143.32</v>
      </c>
      <c r="M125">
        <v>143.32</v>
      </c>
      <c r="N125">
        <v>143.32</v>
      </c>
      <c r="O125" s="175">
        <v>143.32</v>
      </c>
      <c r="P125">
        <v>143.32</v>
      </c>
      <c r="Q125" s="204">
        <v>143.32</v>
      </c>
      <c r="R125" s="203">
        <v>143.32</v>
      </c>
      <c r="S125">
        <v>143.32</v>
      </c>
      <c r="T125">
        <v>143.32</v>
      </c>
      <c r="U125">
        <v>143.32</v>
      </c>
      <c r="V125">
        <v>143.32</v>
      </c>
      <c r="W125">
        <v>140.58000000000001</v>
      </c>
      <c r="X125" s="175">
        <v>124.48</v>
      </c>
      <c r="Y125">
        <v>140.58000000000001</v>
      </c>
      <c r="Z125" s="175">
        <v>140.58000000000001</v>
      </c>
      <c r="AA125">
        <v>141.49</v>
      </c>
      <c r="AB125">
        <v>141.49</v>
      </c>
      <c r="AC125" s="204">
        <v>141.49</v>
      </c>
      <c r="AD125" s="203">
        <v>141.87</v>
      </c>
      <c r="AE125">
        <v>142.24</v>
      </c>
      <c r="AF125">
        <v>142.43</v>
      </c>
      <c r="AG125">
        <v>141.87</v>
      </c>
      <c r="AH125">
        <v>141.87</v>
      </c>
      <c r="AI125">
        <v>141.87</v>
      </c>
      <c r="AJ125">
        <v>143.66999999999999</v>
      </c>
      <c r="AK125">
        <v>143.66999999999999</v>
      </c>
      <c r="AL125">
        <v>143.66999999999999</v>
      </c>
      <c r="AM125">
        <v>145.09</v>
      </c>
      <c r="AN125">
        <v>146.88999999999999</v>
      </c>
      <c r="AO125" s="204">
        <v>146.88999999999999</v>
      </c>
      <c r="AP125">
        <v>146.88999999999999</v>
      </c>
      <c r="AQ125">
        <v>146.88999999999999</v>
      </c>
      <c r="AR125">
        <v>143.02000000000001</v>
      </c>
      <c r="AS125">
        <v>147.26</v>
      </c>
      <c r="AT125">
        <v>147.26</v>
      </c>
      <c r="AU125">
        <v>147.26</v>
      </c>
      <c r="AV125">
        <v>150.25</v>
      </c>
      <c r="AW125">
        <v>157.44999999999999</v>
      </c>
      <c r="AX125">
        <v>157.44999999999999</v>
      </c>
      <c r="AY125">
        <v>156.26</v>
      </c>
      <c r="AZ125">
        <v>159.86000000000001</v>
      </c>
      <c r="BA125">
        <v>159.86000000000001</v>
      </c>
      <c r="BB125">
        <v>163.53</v>
      </c>
      <c r="BC125" s="226">
        <f t="shared" si="24"/>
        <v>143.31999999999996</v>
      </c>
      <c r="BD125" s="223">
        <f t="shared" si="36"/>
        <v>143.09166666666661</v>
      </c>
      <c r="BE125" s="193">
        <f t="shared" si="35"/>
        <v>-1.5931714578101275E-3</v>
      </c>
      <c r="BF125" s="258">
        <f t="shared" si="19"/>
        <v>-9.9293127539344262E-3</v>
      </c>
      <c r="BG125" s="185">
        <f t="shared" si="25"/>
        <v>-6.1512029584226986E-3</v>
      </c>
      <c r="BH125" s="295">
        <f t="shared" si="26"/>
        <v>2.2957587889403053E-2</v>
      </c>
      <c r="BI125" s="184">
        <f t="shared" si="27"/>
        <v>0.1429074234049513</v>
      </c>
      <c r="BJ125" s="303">
        <f t="shared" si="28"/>
        <v>-2.9558995979327068E-5</v>
      </c>
      <c r="BK125" s="300">
        <f t="shared" si="29"/>
        <v>142.60250000000002</v>
      </c>
      <c r="BL125" s="300">
        <f t="shared" si="30"/>
        <v>153.02916666666667</v>
      </c>
      <c r="BM125" s="297">
        <f t="shared" si="31"/>
        <v>7.3116997715093612E-2</v>
      </c>
      <c r="BN125" s="301">
        <f t="shared" si="32"/>
        <v>0.43065808523691584</v>
      </c>
      <c r="BO125" s="294">
        <f t="shared" si="33"/>
        <v>9.61632589719703E-4</v>
      </c>
      <c r="BP125" s="141">
        <f t="shared" si="20"/>
        <v>141.52166666666662</v>
      </c>
      <c r="BQ125" s="141">
        <f t="shared" si="21"/>
        <v>141.78749999999999</v>
      </c>
      <c r="BR125" s="6">
        <f>BQ125/BP125-1</f>
        <v>1.8783931789010389E-3</v>
      </c>
    </row>
    <row r="126" spans="1:70" s="149" customFormat="1" ht="15.75" thickBot="1">
      <c r="A126" s="235">
        <f>SUM(A3:A125)</f>
        <v>10000.000000000004</v>
      </c>
      <c r="B126" s="350"/>
      <c r="E126" s="233" t="s">
        <v>265</v>
      </c>
      <c r="F126" s="234">
        <f>SUMPRODUCT(F3:F125,$A$3:$A$125)/$A$126</f>
        <v>146.71374573124984</v>
      </c>
      <c r="G126" s="234">
        <f t="shared" ref="G126:AJ126" si="37">SUMPRODUCT(G3:G125,$A$3:$A$125)/$A$126</f>
        <v>146.71374573124987</v>
      </c>
      <c r="H126" s="234">
        <f t="shared" si="37"/>
        <v>146.71374573124984</v>
      </c>
      <c r="I126" s="234">
        <f t="shared" si="37"/>
        <v>146.7137457312499</v>
      </c>
      <c r="J126" s="234">
        <f t="shared" si="37"/>
        <v>145.41238225999996</v>
      </c>
      <c r="K126" s="234">
        <f t="shared" si="37"/>
        <v>144.75338606999992</v>
      </c>
      <c r="L126" s="234">
        <f t="shared" si="37"/>
        <v>146.04881245999999</v>
      </c>
      <c r="M126" s="234">
        <f t="shared" si="37"/>
        <v>146.40641871999998</v>
      </c>
      <c r="N126" s="234">
        <f t="shared" si="37"/>
        <v>146.80895008999997</v>
      </c>
      <c r="O126" s="234">
        <f t="shared" si="37"/>
        <v>147.7501473399999</v>
      </c>
      <c r="P126" s="234">
        <f t="shared" si="37"/>
        <v>148.0590685199999</v>
      </c>
      <c r="Q126" s="234">
        <f>SUMPRODUCT(Q3:Q125,$A$3:$A$125)/$A$126</f>
        <v>148.47080038999982</v>
      </c>
      <c r="R126" s="234">
        <f t="shared" si="37"/>
        <v>149.23378366999984</v>
      </c>
      <c r="S126" s="234">
        <f t="shared" si="37"/>
        <v>149.14528976999992</v>
      </c>
      <c r="T126" s="234">
        <f t="shared" si="37"/>
        <v>149.77085623999986</v>
      </c>
      <c r="U126" s="234">
        <f t="shared" si="37"/>
        <v>150.94282166999989</v>
      </c>
      <c r="V126" s="234">
        <f t="shared" si="37"/>
        <v>152.76241169999989</v>
      </c>
      <c r="W126" s="234">
        <f t="shared" si="37"/>
        <v>153.58474477999999</v>
      </c>
      <c r="X126" s="234">
        <f t="shared" si="37"/>
        <v>152.15131540999994</v>
      </c>
      <c r="Y126" s="234">
        <f t="shared" si="37"/>
        <v>155.10829627999999</v>
      </c>
      <c r="Z126" s="234">
        <f t="shared" si="37"/>
        <v>155.20724750000002</v>
      </c>
      <c r="AA126" s="234">
        <f t="shared" si="37"/>
        <v>155.08411583999995</v>
      </c>
      <c r="AB126" s="234">
        <f t="shared" si="37"/>
        <v>155.21965117999983</v>
      </c>
      <c r="AC126" s="234">
        <f t="shared" si="37"/>
        <v>155.12320343999991</v>
      </c>
      <c r="AD126" s="234">
        <f t="shared" si="37"/>
        <v>154.91417327999994</v>
      </c>
      <c r="AE126" s="234">
        <f t="shared" si="37"/>
        <v>154.81562421999993</v>
      </c>
      <c r="AF126" s="234">
        <f t="shared" si="37"/>
        <v>155.75758134999992</v>
      </c>
      <c r="AG126" s="234">
        <f t="shared" si="37"/>
        <v>155.00068291000002</v>
      </c>
      <c r="AH126" s="234">
        <f t="shared" si="37"/>
        <v>154.92282432999997</v>
      </c>
      <c r="AI126" s="234">
        <f t="shared" si="37"/>
        <v>153.45437834999998</v>
      </c>
      <c r="AJ126" s="270">
        <f t="shared" si="37"/>
        <v>155.79257326000001</v>
      </c>
      <c r="AK126" s="270">
        <f>SUMPRODUCT(AK3:AK125,$A$3:$A$125)/$A$126</f>
        <v>156.48157365999995</v>
      </c>
      <c r="AL126" s="270">
        <f>SUMPRODUCT(AL3:AL125,$A$3:$A$125)/$A$126</f>
        <v>157.02256333999998</v>
      </c>
      <c r="AM126">
        <v>145.09</v>
      </c>
      <c r="AN126">
        <v>146.88999999999999</v>
      </c>
      <c r="AO126" s="299">
        <f>SUMPRODUCT(AO3:AO125,$A$3:$A$125)/$A$126</f>
        <v>158.17875950999996</v>
      </c>
      <c r="AP126" s="299">
        <f>SUMPRODUCT(AP3:AP125,$A$3:$A$125)/$A$126</f>
        <v>158.18901757000009</v>
      </c>
      <c r="AQ126" s="299">
        <f>SUMPRODUCT(AQ3:AQ125,$A$3:$A$125)/$A$126</f>
        <v>158.94271487</v>
      </c>
      <c r="AR126" s="299">
        <f>SUMPRODUCT(AR3:AR125,$A$3:$A$125)/$A$126</f>
        <v>159.01846994999994</v>
      </c>
      <c r="AS126" s="299">
        <f>SUMPRODUCT(AS3:AS125,$A$3:$A$125)/$A$126</f>
        <v>159.58066372000002</v>
      </c>
      <c r="AT126" s="299">
        <f t="shared" ref="AT126:BB126" si="38">SUMPRODUCT(AT3:AT125,$A$3:$A$125)/$A$126</f>
        <v>160.07910730999998</v>
      </c>
      <c r="AU126" s="299">
        <f t="shared" si="38"/>
        <v>160.20915596000003</v>
      </c>
      <c r="AV126" s="299">
        <f t="shared" si="38"/>
        <v>160.8345293699999</v>
      </c>
      <c r="AW126" s="299">
        <f t="shared" si="38"/>
        <v>161.8032653299999</v>
      </c>
      <c r="AX126" s="299">
        <f t="shared" si="38"/>
        <v>162.06334787999998</v>
      </c>
      <c r="AY126" s="299">
        <f t="shared" si="38"/>
        <v>163.74740995999994</v>
      </c>
      <c r="AZ126" s="299">
        <f t="shared" si="38"/>
        <v>163.43072690000005</v>
      </c>
      <c r="BA126" s="299">
        <f t="shared" si="38"/>
        <v>163.84453265000002</v>
      </c>
      <c r="BB126" s="299">
        <f t="shared" si="38"/>
        <v>163.0524015499999</v>
      </c>
      <c r="BC126" s="236">
        <f t="shared" si="24"/>
        <v>146.71374573124993</v>
      </c>
      <c r="BD126" s="237">
        <f t="shared" si="36"/>
        <v>149.08200877916656</v>
      </c>
      <c r="BE126" s="193">
        <f>BD126/BC126-1</f>
        <v>1.614206655356476E-2</v>
      </c>
      <c r="BF126" s="258">
        <f t="shared" si="19"/>
        <v>161.4206655356486</v>
      </c>
      <c r="BG126" s="238">
        <f>SUM(BG3:BG125)</f>
        <v>254.28229372074927</v>
      </c>
      <c r="BH126" s="295">
        <f t="shared" si="26"/>
        <v>-4.8346507948009432E-3</v>
      </c>
      <c r="BI126" s="184">
        <f>SUM(BI3:BI125)</f>
        <v>-48.346507948002596</v>
      </c>
      <c r="BJ126" s="304">
        <f>SUM(BJ3:BJ125)</f>
        <v>0.01</v>
      </c>
      <c r="BK126" s="378">
        <f t="shared" si="29"/>
        <v>154.46623577666659</v>
      </c>
      <c r="BL126" s="378">
        <f t="shared" si="30"/>
        <v>161.38386045416667</v>
      </c>
      <c r="BM126" s="305">
        <f>BL126/BK126-1</f>
        <v>4.4784056805150962E-2</v>
      </c>
      <c r="BN126" s="306">
        <f>((BL126-BK126)/$BK$126*A126)/100</f>
        <v>4.4784056805150936</v>
      </c>
      <c r="BO126" s="307">
        <f>SUM(BO3:BO125)</f>
        <v>0.8568204394077239</v>
      </c>
      <c r="BP126" s="141">
        <f t="shared" si="20"/>
        <v>149.59055069166655</v>
      </c>
      <c r="BQ126" s="141">
        <f t="shared" si="21"/>
        <v>155.03336266166664</v>
      </c>
      <c r="BR126" s="6">
        <f>BQ126/BP126-1</f>
        <v>3.6384731153364935E-2</v>
      </c>
    </row>
    <row r="127" spans="1:70">
      <c r="BF127" s="222"/>
      <c r="BL127" s="264"/>
    </row>
    <row r="128" spans="1:70">
      <c r="BF128" s="222"/>
    </row>
    <row r="129" spans="55:62">
      <c r="BF129" s="222"/>
    </row>
    <row r="130" spans="55:62">
      <c r="BF130" s="222"/>
    </row>
    <row r="142" spans="55:62">
      <c r="BC142" s="207"/>
      <c r="BD142" s="210"/>
      <c r="BE142" s="210"/>
      <c r="BF142" s="210"/>
      <c r="BG142" s="211"/>
      <c r="BH142" s="210"/>
      <c r="BI142" s="210"/>
      <c r="BJ142" s="210"/>
    </row>
    <row r="143" spans="55:62">
      <c r="BC143" s="212"/>
      <c r="BD143" s="213"/>
      <c r="BE143" s="213"/>
      <c r="BF143" s="213"/>
      <c r="BG143" s="214"/>
      <c r="BH143" s="213"/>
      <c r="BI143" s="213"/>
      <c r="BJ143" s="213"/>
    </row>
  </sheetData>
  <autoFilter ref="A2:BR126"/>
  <mergeCells count="9">
    <mergeCell ref="AP1:BA1"/>
    <mergeCell ref="BE1:BG1"/>
    <mergeCell ref="BH1:BJ1"/>
    <mergeCell ref="A1:A2"/>
    <mergeCell ref="C1:C2"/>
    <mergeCell ref="E1:E2"/>
    <mergeCell ref="F1:Q1"/>
    <mergeCell ref="R1:AC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workbookViewId="0">
      <selection activeCell="O9" sqref="O9"/>
    </sheetView>
  </sheetViews>
  <sheetFormatPr baseColWidth="10" defaultRowHeight="15"/>
  <cols>
    <col min="1" max="1" width="11" customWidth="1"/>
  </cols>
  <sheetData>
    <row r="1" spans="1:8">
      <c r="A1" t="s">
        <v>199</v>
      </c>
      <c r="B1" t="s">
        <v>73</v>
      </c>
      <c r="C1" t="s">
        <v>79</v>
      </c>
      <c r="D1" t="s">
        <v>283</v>
      </c>
      <c r="E1" t="s">
        <v>284</v>
      </c>
      <c r="F1" t="s">
        <v>285</v>
      </c>
      <c r="G1" t="s">
        <v>286</v>
      </c>
    </row>
    <row r="2" spans="1:8">
      <c r="A2">
        <v>1010101</v>
      </c>
      <c r="B2" t="s">
        <v>201</v>
      </c>
      <c r="C2" t="s">
        <v>98</v>
      </c>
      <c r="D2" t="s">
        <v>291</v>
      </c>
      <c r="E2" t="s">
        <v>289</v>
      </c>
      <c r="F2">
        <v>184.56</v>
      </c>
      <c r="G2">
        <v>148.63</v>
      </c>
      <c r="H2" s="145"/>
    </row>
    <row r="3" spans="1:8">
      <c r="A3">
        <v>1010102</v>
      </c>
      <c r="B3" t="s">
        <v>202</v>
      </c>
      <c r="C3" t="s">
        <v>98</v>
      </c>
      <c r="D3" t="s">
        <v>291</v>
      </c>
      <c r="E3" t="s">
        <v>289</v>
      </c>
      <c r="F3">
        <v>145.97999999999999</v>
      </c>
      <c r="G3">
        <v>132.82</v>
      </c>
      <c r="H3" s="145"/>
    </row>
    <row r="4" spans="1:8">
      <c r="A4">
        <v>1010103</v>
      </c>
      <c r="B4" t="s">
        <v>203</v>
      </c>
      <c r="C4" t="s">
        <v>98</v>
      </c>
      <c r="D4" t="s">
        <v>291</v>
      </c>
      <c r="E4" t="s">
        <v>289</v>
      </c>
      <c r="F4">
        <v>136.46</v>
      </c>
      <c r="G4">
        <v>136.46</v>
      </c>
      <c r="H4" s="145"/>
    </row>
    <row r="5" spans="1:8">
      <c r="A5">
        <v>1010104</v>
      </c>
      <c r="B5" t="s">
        <v>204</v>
      </c>
      <c r="C5" t="s">
        <v>98</v>
      </c>
      <c r="D5" t="s">
        <v>291</v>
      </c>
      <c r="E5" t="s">
        <v>289</v>
      </c>
      <c r="F5">
        <v>152.24</v>
      </c>
      <c r="G5">
        <v>151.18</v>
      </c>
      <c r="H5" s="145"/>
    </row>
    <row r="6" spans="1:8">
      <c r="A6">
        <v>1010105</v>
      </c>
      <c r="B6" t="s">
        <v>205</v>
      </c>
      <c r="C6" t="s">
        <v>98</v>
      </c>
      <c r="D6" t="s">
        <v>291</v>
      </c>
      <c r="E6" t="s">
        <v>289</v>
      </c>
      <c r="F6">
        <v>162.62</v>
      </c>
      <c r="G6">
        <v>159.6</v>
      </c>
      <c r="H6" s="145"/>
    </row>
    <row r="7" spans="1:8">
      <c r="A7">
        <v>1010201</v>
      </c>
      <c r="B7" t="s">
        <v>206</v>
      </c>
      <c r="C7" t="s">
        <v>100</v>
      </c>
      <c r="D7" t="s">
        <v>291</v>
      </c>
      <c r="E7" t="s">
        <v>289</v>
      </c>
      <c r="F7">
        <v>219.23</v>
      </c>
      <c r="G7">
        <v>219.23</v>
      </c>
      <c r="H7" s="145"/>
    </row>
    <row r="8" spans="1:8">
      <c r="A8">
        <v>1010202</v>
      </c>
      <c r="B8" t="s">
        <v>207</v>
      </c>
      <c r="C8" t="s">
        <v>100</v>
      </c>
      <c r="D8" t="s">
        <v>291</v>
      </c>
      <c r="E8" t="s">
        <v>289</v>
      </c>
      <c r="F8">
        <v>141.65</v>
      </c>
      <c r="G8">
        <v>141.65</v>
      </c>
      <c r="H8" s="145"/>
    </row>
    <row r="9" spans="1:8">
      <c r="A9">
        <v>1010203</v>
      </c>
      <c r="B9" t="s">
        <v>208</v>
      </c>
      <c r="C9" t="s">
        <v>100</v>
      </c>
      <c r="D9" t="s">
        <v>291</v>
      </c>
      <c r="E9" t="s">
        <v>289</v>
      </c>
      <c r="F9">
        <v>145.49</v>
      </c>
      <c r="G9">
        <v>145.49</v>
      </c>
      <c r="H9" s="145"/>
    </row>
    <row r="10" spans="1:8">
      <c r="A10">
        <v>1010204</v>
      </c>
      <c r="B10" t="s">
        <v>209</v>
      </c>
      <c r="C10" t="s">
        <v>100</v>
      </c>
      <c r="D10" t="s">
        <v>291</v>
      </c>
      <c r="E10" t="s">
        <v>289</v>
      </c>
      <c r="F10">
        <v>137.18</v>
      </c>
      <c r="G10">
        <v>137.18</v>
      </c>
      <c r="H10" s="145"/>
    </row>
    <row r="11" spans="1:8">
      <c r="A11">
        <v>1010205</v>
      </c>
      <c r="B11" t="s">
        <v>210</v>
      </c>
      <c r="C11" t="s">
        <v>100</v>
      </c>
      <c r="D11" t="s">
        <v>291</v>
      </c>
      <c r="E11" t="s">
        <v>289</v>
      </c>
      <c r="F11">
        <v>132.69</v>
      </c>
      <c r="G11">
        <v>132.69</v>
      </c>
      <c r="H11" s="145"/>
    </row>
    <row r="12" spans="1:8">
      <c r="A12">
        <v>1010206</v>
      </c>
      <c r="B12" t="s">
        <v>211</v>
      </c>
      <c r="C12" t="s">
        <v>100</v>
      </c>
      <c r="D12" t="s">
        <v>291</v>
      </c>
      <c r="E12" t="s">
        <v>289</v>
      </c>
      <c r="F12">
        <v>141.13999999999999</v>
      </c>
      <c r="G12">
        <v>140.57</v>
      </c>
      <c r="H12" s="145"/>
    </row>
    <row r="13" spans="1:8">
      <c r="A13">
        <v>1010301</v>
      </c>
      <c r="B13" t="s">
        <v>212</v>
      </c>
      <c r="C13" t="s">
        <v>101</v>
      </c>
      <c r="D13" t="s">
        <v>291</v>
      </c>
      <c r="E13" t="s">
        <v>289</v>
      </c>
      <c r="F13">
        <v>218.95</v>
      </c>
      <c r="G13">
        <v>214.17</v>
      </c>
      <c r="H13" s="145"/>
    </row>
    <row r="14" spans="1:8">
      <c r="A14">
        <v>1010302</v>
      </c>
      <c r="B14" t="s">
        <v>213</v>
      </c>
      <c r="C14" t="s">
        <v>101</v>
      </c>
      <c r="D14" t="s">
        <v>291</v>
      </c>
      <c r="E14" t="s">
        <v>289</v>
      </c>
      <c r="F14">
        <v>239.15</v>
      </c>
      <c r="G14">
        <v>234.47</v>
      </c>
      <c r="H14" s="145"/>
    </row>
    <row r="15" spans="1:8">
      <c r="A15">
        <v>1010401</v>
      </c>
      <c r="B15" t="s">
        <v>214</v>
      </c>
      <c r="C15" t="s">
        <v>102</v>
      </c>
      <c r="D15" t="s">
        <v>291</v>
      </c>
      <c r="E15" t="s">
        <v>289</v>
      </c>
      <c r="F15">
        <v>136.75</v>
      </c>
      <c r="G15">
        <v>136.75</v>
      </c>
      <c r="H15" s="145"/>
    </row>
    <row r="16" spans="1:8">
      <c r="A16">
        <v>1010402</v>
      </c>
      <c r="B16" t="s">
        <v>215</v>
      </c>
      <c r="C16" t="s">
        <v>102</v>
      </c>
      <c r="D16" t="s">
        <v>291</v>
      </c>
      <c r="E16" t="s">
        <v>289</v>
      </c>
      <c r="F16">
        <v>161.28</v>
      </c>
      <c r="G16">
        <v>161.28</v>
      </c>
      <c r="H16" s="145"/>
    </row>
    <row r="17" spans="1:8">
      <c r="A17">
        <v>1010403</v>
      </c>
      <c r="B17" t="s">
        <v>216</v>
      </c>
      <c r="C17" t="s">
        <v>102</v>
      </c>
      <c r="D17" t="s">
        <v>291</v>
      </c>
      <c r="E17" t="s">
        <v>289</v>
      </c>
      <c r="F17">
        <v>159.85</v>
      </c>
      <c r="G17">
        <v>159.85</v>
      </c>
      <c r="H17" s="145"/>
    </row>
    <row r="18" spans="1:8">
      <c r="A18">
        <v>1010501</v>
      </c>
      <c r="B18" t="s">
        <v>217</v>
      </c>
      <c r="C18" t="s">
        <v>103</v>
      </c>
      <c r="D18" t="s">
        <v>291</v>
      </c>
      <c r="E18" t="s">
        <v>289</v>
      </c>
      <c r="F18">
        <v>194.3</v>
      </c>
      <c r="G18">
        <v>194.3</v>
      </c>
      <c r="H18" s="145"/>
    </row>
    <row r="19" spans="1:8">
      <c r="A19">
        <v>1010502</v>
      </c>
      <c r="B19" t="s">
        <v>218</v>
      </c>
      <c r="C19" t="s">
        <v>103</v>
      </c>
      <c r="D19" t="s">
        <v>291</v>
      </c>
      <c r="E19" t="s">
        <v>289</v>
      </c>
      <c r="F19">
        <v>141.93</v>
      </c>
      <c r="G19">
        <v>141.72999999999999</v>
      </c>
      <c r="H19" s="145"/>
    </row>
    <row r="20" spans="1:8">
      <c r="A20">
        <v>1010503</v>
      </c>
      <c r="B20" t="s">
        <v>219</v>
      </c>
      <c r="C20" t="s">
        <v>103</v>
      </c>
      <c r="D20" t="s">
        <v>291</v>
      </c>
      <c r="E20" t="s">
        <v>289</v>
      </c>
      <c r="F20">
        <v>119</v>
      </c>
      <c r="G20">
        <v>115.04</v>
      </c>
      <c r="H20" s="145"/>
    </row>
    <row r="21" spans="1:8">
      <c r="A21">
        <v>1010601</v>
      </c>
      <c r="B21" t="s">
        <v>104</v>
      </c>
      <c r="C21" t="s">
        <v>104</v>
      </c>
      <c r="D21" t="s">
        <v>291</v>
      </c>
      <c r="E21" t="s">
        <v>289</v>
      </c>
      <c r="F21">
        <v>201.6</v>
      </c>
      <c r="G21">
        <v>198.01</v>
      </c>
      <c r="H21" s="145"/>
    </row>
    <row r="22" spans="1:8">
      <c r="A22">
        <v>1010701</v>
      </c>
      <c r="B22" t="s">
        <v>220</v>
      </c>
      <c r="C22" t="s">
        <v>105</v>
      </c>
      <c r="D22" t="s">
        <v>291</v>
      </c>
      <c r="E22" t="s">
        <v>289</v>
      </c>
      <c r="F22">
        <v>166.95</v>
      </c>
      <c r="G22">
        <v>164.11</v>
      </c>
      <c r="H22" s="145"/>
    </row>
    <row r="23" spans="1:8">
      <c r="A23">
        <v>1010702</v>
      </c>
      <c r="B23" t="s">
        <v>221</v>
      </c>
      <c r="C23" t="s">
        <v>105</v>
      </c>
      <c r="D23" t="s">
        <v>291</v>
      </c>
      <c r="E23" t="s">
        <v>289</v>
      </c>
      <c r="F23">
        <v>179.22</v>
      </c>
      <c r="G23">
        <v>178.76</v>
      </c>
      <c r="H23" s="145"/>
    </row>
    <row r="24" spans="1:8">
      <c r="A24">
        <v>1010703</v>
      </c>
      <c r="B24" t="s">
        <v>222</v>
      </c>
      <c r="C24" t="s">
        <v>105</v>
      </c>
      <c r="D24" t="s">
        <v>291</v>
      </c>
      <c r="E24" t="s">
        <v>289</v>
      </c>
      <c r="F24">
        <v>270.5</v>
      </c>
      <c r="G24">
        <v>270.24</v>
      </c>
      <c r="H24" s="145"/>
    </row>
    <row r="25" spans="1:8">
      <c r="A25">
        <v>1010704</v>
      </c>
      <c r="B25" t="s">
        <v>223</v>
      </c>
      <c r="C25" t="s">
        <v>105</v>
      </c>
      <c r="D25" t="s">
        <v>291</v>
      </c>
      <c r="E25" t="s">
        <v>289</v>
      </c>
      <c r="F25">
        <v>188.36</v>
      </c>
      <c r="G25">
        <v>184.63</v>
      </c>
      <c r="H25" s="145"/>
    </row>
    <row r="26" spans="1:8">
      <c r="A26">
        <v>1010705</v>
      </c>
      <c r="B26" t="s">
        <v>224</v>
      </c>
      <c r="C26" t="s">
        <v>105</v>
      </c>
      <c r="D26" t="s">
        <v>291</v>
      </c>
      <c r="E26" t="s">
        <v>289</v>
      </c>
      <c r="F26">
        <v>170.94</v>
      </c>
      <c r="G26">
        <v>169.14</v>
      </c>
      <c r="H26" s="145"/>
    </row>
    <row r="27" spans="1:8">
      <c r="A27">
        <v>1010801</v>
      </c>
      <c r="B27" t="s">
        <v>106</v>
      </c>
      <c r="C27" t="s">
        <v>106</v>
      </c>
      <c r="D27" t="s">
        <v>291</v>
      </c>
      <c r="E27" t="s">
        <v>289</v>
      </c>
      <c r="F27">
        <v>139.6</v>
      </c>
      <c r="G27">
        <v>139.6</v>
      </c>
      <c r="H27" s="145"/>
    </row>
    <row r="28" spans="1:8">
      <c r="A28">
        <v>1010901</v>
      </c>
      <c r="B28" t="s">
        <v>107</v>
      </c>
      <c r="C28" t="s">
        <v>107</v>
      </c>
      <c r="D28" t="s">
        <v>291</v>
      </c>
      <c r="E28" t="s">
        <v>289</v>
      </c>
      <c r="F28">
        <v>160.27000000000001</v>
      </c>
      <c r="G28">
        <v>160.27000000000001</v>
      </c>
      <c r="H28" s="145"/>
    </row>
    <row r="29" spans="1:8">
      <c r="A29">
        <v>1011001</v>
      </c>
      <c r="B29" t="s">
        <v>108</v>
      </c>
      <c r="C29" t="s">
        <v>108</v>
      </c>
      <c r="D29" t="s">
        <v>291</v>
      </c>
      <c r="E29" t="s">
        <v>289</v>
      </c>
      <c r="F29">
        <v>141.56</v>
      </c>
      <c r="G29">
        <v>138.1</v>
      </c>
      <c r="H29" s="145"/>
    </row>
    <row r="30" spans="1:8">
      <c r="A30">
        <v>1020101</v>
      </c>
      <c r="B30" t="s">
        <v>109</v>
      </c>
      <c r="C30" t="s">
        <v>109</v>
      </c>
      <c r="D30" t="s">
        <v>291</v>
      </c>
      <c r="E30" t="s">
        <v>289</v>
      </c>
      <c r="F30">
        <v>226.46</v>
      </c>
      <c r="G30">
        <v>226.46</v>
      </c>
      <c r="H30" s="145"/>
    </row>
    <row r="31" spans="1:8">
      <c r="A31">
        <v>1020201</v>
      </c>
      <c r="B31" t="s">
        <v>111</v>
      </c>
      <c r="C31" t="s">
        <v>111</v>
      </c>
      <c r="D31" t="s">
        <v>291</v>
      </c>
      <c r="E31" t="s">
        <v>289</v>
      </c>
      <c r="F31">
        <v>116.64</v>
      </c>
      <c r="G31">
        <v>116.64</v>
      </c>
      <c r="H31" s="145"/>
    </row>
    <row r="32" spans="1:8">
      <c r="A32">
        <v>2010101</v>
      </c>
      <c r="B32" t="s">
        <v>225</v>
      </c>
      <c r="C32" t="s">
        <v>112</v>
      </c>
      <c r="D32" t="s">
        <v>291</v>
      </c>
      <c r="E32" t="s">
        <v>289</v>
      </c>
      <c r="F32">
        <v>141.91</v>
      </c>
      <c r="G32">
        <v>141.91</v>
      </c>
      <c r="H32" s="145"/>
    </row>
    <row r="33" spans="1:8">
      <c r="A33">
        <v>2010201</v>
      </c>
      <c r="B33" t="s">
        <v>226</v>
      </c>
      <c r="C33" t="s">
        <v>114</v>
      </c>
      <c r="D33" t="s">
        <v>291</v>
      </c>
      <c r="E33" t="s">
        <v>289</v>
      </c>
      <c r="F33">
        <v>151.1</v>
      </c>
      <c r="G33">
        <v>151.1</v>
      </c>
      <c r="H33" s="145"/>
    </row>
    <row r="34" spans="1:8">
      <c r="A34">
        <v>2010202</v>
      </c>
      <c r="B34" t="s">
        <v>227</v>
      </c>
      <c r="C34" t="s">
        <v>114</v>
      </c>
      <c r="D34" t="s">
        <v>291</v>
      </c>
      <c r="E34" t="s">
        <v>289</v>
      </c>
      <c r="F34">
        <v>156.56</v>
      </c>
      <c r="G34">
        <v>156.56</v>
      </c>
      <c r="H34" s="145"/>
    </row>
    <row r="35" spans="1:8">
      <c r="A35">
        <v>2010301</v>
      </c>
      <c r="B35" t="s">
        <v>228</v>
      </c>
      <c r="C35" t="s">
        <v>115</v>
      </c>
      <c r="D35" t="s">
        <v>291</v>
      </c>
      <c r="E35" t="s">
        <v>289</v>
      </c>
      <c r="F35">
        <v>121.57</v>
      </c>
      <c r="G35">
        <v>121.57</v>
      </c>
      <c r="H35" s="145"/>
    </row>
    <row r="36" spans="1:8">
      <c r="A36">
        <v>2010302</v>
      </c>
      <c r="B36" t="s">
        <v>229</v>
      </c>
      <c r="C36" t="s">
        <v>115</v>
      </c>
      <c r="D36" t="s">
        <v>291</v>
      </c>
      <c r="E36" t="s">
        <v>289</v>
      </c>
      <c r="F36">
        <v>108.89</v>
      </c>
      <c r="G36">
        <v>108.89</v>
      </c>
      <c r="H36" s="145"/>
    </row>
    <row r="37" spans="1:8">
      <c r="A37">
        <v>2020101</v>
      </c>
      <c r="B37" t="s">
        <v>230</v>
      </c>
      <c r="C37" t="s">
        <v>116</v>
      </c>
      <c r="D37" t="s">
        <v>291</v>
      </c>
      <c r="E37" t="s">
        <v>289</v>
      </c>
      <c r="F37">
        <v>117.8</v>
      </c>
      <c r="G37">
        <v>117.8</v>
      </c>
      <c r="H37" s="145"/>
    </row>
    <row r="38" spans="1:8">
      <c r="A38">
        <v>2020102</v>
      </c>
      <c r="B38" t="s">
        <v>231</v>
      </c>
      <c r="C38" t="s">
        <v>116</v>
      </c>
      <c r="D38" t="s">
        <v>291</v>
      </c>
      <c r="E38" t="s">
        <v>289</v>
      </c>
      <c r="F38">
        <v>174.15</v>
      </c>
      <c r="G38">
        <v>174.15</v>
      </c>
      <c r="H38" s="145"/>
    </row>
    <row r="39" spans="1:8">
      <c r="A39">
        <v>2030101</v>
      </c>
      <c r="B39" t="s">
        <v>232</v>
      </c>
      <c r="C39" t="s">
        <v>117</v>
      </c>
      <c r="D39" t="s">
        <v>291</v>
      </c>
      <c r="E39" t="s">
        <v>289</v>
      </c>
      <c r="F39">
        <v>293.58</v>
      </c>
      <c r="G39">
        <v>293.58</v>
      </c>
      <c r="H39" s="145"/>
    </row>
    <row r="40" spans="1:8">
      <c r="A40">
        <v>3010101</v>
      </c>
      <c r="B40" t="s">
        <v>118</v>
      </c>
      <c r="C40" t="s">
        <v>118</v>
      </c>
      <c r="D40" t="s">
        <v>291</v>
      </c>
      <c r="E40" t="s">
        <v>289</v>
      </c>
      <c r="F40">
        <v>225.79</v>
      </c>
      <c r="G40">
        <v>225.79</v>
      </c>
      <c r="H40" s="145"/>
    </row>
    <row r="41" spans="1:8">
      <c r="A41">
        <v>3010201</v>
      </c>
      <c r="B41" t="s">
        <v>233</v>
      </c>
      <c r="C41" t="s">
        <v>120</v>
      </c>
      <c r="D41" t="s">
        <v>291</v>
      </c>
      <c r="E41" t="s">
        <v>289</v>
      </c>
      <c r="F41">
        <v>145.54</v>
      </c>
      <c r="G41">
        <v>145.54</v>
      </c>
      <c r="H41" s="145"/>
    </row>
    <row r="42" spans="1:8">
      <c r="A42">
        <v>3010202</v>
      </c>
      <c r="B42" t="s">
        <v>234</v>
      </c>
      <c r="C42" t="s">
        <v>120</v>
      </c>
      <c r="D42" t="s">
        <v>291</v>
      </c>
      <c r="E42" t="s">
        <v>289</v>
      </c>
      <c r="F42">
        <v>192.62</v>
      </c>
      <c r="G42">
        <v>192.62</v>
      </c>
      <c r="H42" s="145"/>
    </row>
    <row r="43" spans="1:8">
      <c r="A43">
        <v>3010203</v>
      </c>
      <c r="B43" t="s">
        <v>235</v>
      </c>
      <c r="C43" t="s">
        <v>120</v>
      </c>
      <c r="D43" t="s">
        <v>291</v>
      </c>
      <c r="E43" t="s">
        <v>289</v>
      </c>
      <c r="F43">
        <v>137.68</v>
      </c>
      <c r="G43">
        <v>137.68</v>
      </c>
      <c r="H43" s="145"/>
    </row>
    <row r="44" spans="1:8">
      <c r="A44">
        <v>3010204</v>
      </c>
      <c r="B44" t="s">
        <v>236</v>
      </c>
      <c r="C44" t="s">
        <v>120</v>
      </c>
      <c r="D44" t="s">
        <v>291</v>
      </c>
      <c r="E44" t="s">
        <v>289</v>
      </c>
      <c r="F44">
        <v>112.14</v>
      </c>
      <c r="G44">
        <v>112.14</v>
      </c>
      <c r="H44" s="145"/>
    </row>
    <row r="45" spans="1:8">
      <c r="A45">
        <v>3010205</v>
      </c>
      <c r="B45" t="s">
        <v>237</v>
      </c>
      <c r="C45" t="s">
        <v>120</v>
      </c>
      <c r="D45" t="s">
        <v>291</v>
      </c>
      <c r="E45" t="s">
        <v>289</v>
      </c>
      <c r="F45">
        <v>173.82</v>
      </c>
      <c r="G45">
        <v>173.82</v>
      </c>
      <c r="H45" s="145"/>
    </row>
    <row r="46" spans="1:8">
      <c r="A46">
        <v>3010301</v>
      </c>
      <c r="B46" t="s">
        <v>121</v>
      </c>
      <c r="C46" t="s">
        <v>121</v>
      </c>
      <c r="D46" t="s">
        <v>291</v>
      </c>
      <c r="E46" t="s">
        <v>289</v>
      </c>
      <c r="F46">
        <v>109.63</v>
      </c>
      <c r="G46">
        <v>109.63</v>
      </c>
      <c r="H46" s="145"/>
    </row>
    <row r="47" spans="1:8">
      <c r="A47">
        <v>3010401</v>
      </c>
      <c r="B47" t="s">
        <v>238</v>
      </c>
      <c r="C47" t="s">
        <v>122</v>
      </c>
      <c r="D47" t="s">
        <v>291</v>
      </c>
      <c r="E47" t="s">
        <v>289</v>
      </c>
      <c r="F47">
        <v>142.34</v>
      </c>
      <c r="G47">
        <v>142.34</v>
      </c>
      <c r="H47" s="145"/>
    </row>
    <row r="48" spans="1:8">
      <c r="A48">
        <v>3010402</v>
      </c>
      <c r="B48" t="s">
        <v>239</v>
      </c>
      <c r="C48" t="s">
        <v>122</v>
      </c>
      <c r="D48" t="s">
        <v>291</v>
      </c>
      <c r="E48" t="s">
        <v>289</v>
      </c>
      <c r="F48">
        <v>144.75</v>
      </c>
      <c r="G48">
        <v>144.75</v>
      </c>
      <c r="H48" s="145"/>
    </row>
    <row r="49" spans="1:8">
      <c r="A49">
        <v>3010403</v>
      </c>
      <c r="B49" t="s">
        <v>240</v>
      </c>
      <c r="C49" t="s">
        <v>122</v>
      </c>
      <c r="D49" t="s">
        <v>291</v>
      </c>
      <c r="E49" t="s">
        <v>289</v>
      </c>
      <c r="F49">
        <v>100.7</v>
      </c>
      <c r="G49">
        <v>100.7</v>
      </c>
      <c r="H49" s="145"/>
    </row>
    <row r="50" spans="1:8">
      <c r="A50">
        <v>3020101</v>
      </c>
      <c r="B50" t="s">
        <v>241</v>
      </c>
      <c r="C50" t="s">
        <v>123</v>
      </c>
      <c r="D50" t="s">
        <v>291</v>
      </c>
      <c r="E50" t="s">
        <v>289</v>
      </c>
      <c r="F50">
        <v>117.1</v>
      </c>
      <c r="G50">
        <v>117.1</v>
      </c>
      <c r="H50" s="145"/>
    </row>
    <row r="51" spans="1:8">
      <c r="A51">
        <v>3020102</v>
      </c>
      <c r="B51" t="s">
        <v>242</v>
      </c>
      <c r="C51" t="s">
        <v>123</v>
      </c>
      <c r="D51" t="s">
        <v>291</v>
      </c>
      <c r="E51" t="s">
        <v>289</v>
      </c>
      <c r="F51">
        <v>133.07</v>
      </c>
      <c r="G51">
        <v>133.07</v>
      </c>
      <c r="H51" s="145"/>
    </row>
    <row r="52" spans="1:8">
      <c r="A52">
        <v>3020103</v>
      </c>
      <c r="B52" t="s">
        <v>243</v>
      </c>
      <c r="C52" t="s">
        <v>123</v>
      </c>
      <c r="D52" t="s">
        <v>291</v>
      </c>
      <c r="E52" t="s">
        <v>289</v>
      </c>
      <c r="F52">
        <v>160.82</v>
      </c>
      <c r="G52">
        <v>160.82</v>
      </c>
      <c r="H52" s="145"/>
    </row>
    <row r="53" spans="1:8">
      <c r="A53">
        <v>3020201</v>
      </c>
      <c r="B53" t="s">
        <v>125</v>
      </c>
      <c r="C53" t="s">
        <v>125</v>
      </c>
      <c r="D53" t="s">
        <v>291</v>
      </c>
      <c r="E53" t="s">
        <v>289</v>
      </c>
      <c r="F53">
        <v>100.32</v>
      </c>
      <c r="G53">
        <v>100.32</v>
      </c>
      <c r="H53" s="145"/>
    </row>
    <row r="54" spans="1:8">
      <c r="A54">
        <v>4010101</v>
      </c>
      <c r="B54" t="s">
        <v>126</v>
      </c>
      <c r="C54" t="s">
        <v>126</v>
      </c>
      <c r="D54" t="s">
        <v>291</v>
      </c>
      <c r="E54" t="s">
        <v>289</v>
      </c>
      <c r="F54">
        <v>180.05</v>
      </c>
      <c r="G54">
        <v>180.05</v>
      </c>
      <c r="H54" s="145"/>
    </row>
    <row r="55" spans="1:8">
      <c r="A55">
        <v>4020101</v>
      </c>
      <c r="B55" t="s">
        <v>128</v>
      </c>
      <c r="C55" t="s">
        <v>128</v>
      </c>
      <c r="D55" t="s">
        <v>291</v>
      </c>
      <c r="E55" t="s">
        <v>289</v>
      </c>
      <c r="F55">
        <v>120.29</v>
      </c>
      <c r="G55">
        <v>120.29</v>
      </c>
      <c r="H55" s="145"/>
    </row>
    <row r="56" spans="1:8">
      <c r="A56">
        <v>4020201</v>
      </c>
      <c r="B56" t="s">
        <v>130</v>
      </c>
      <c r="C56" t="s">
        <v>130</v>
      </c>
      <c r="D56" t="s">
        <v>291</v>
      </c>
      <c r="E56" t="s">
        <v>289</v>
      </c>
      <c r="F56">
        <v>271.83999999999997</v>
      </c>
      <c r="G56">
        <v>271.83999999999997</v>
      </c>
      <c r="H56" s="145"/>
    </row>
    <row r="57" spans="1:8">
      <c r="A57">
        <v>4030101</v>
      </c>
      <c r="B57" t="s">
        <v>131</v>
      </c>
      <c r="C57" t="s">
        <v>131</v>
      </c>
      <c r="D57" t="s">
        <v>291</v>
      </c>
      <c r="E57" t="s">
        <v>289</v>
      </c>
      <c r="F57">
        <v>83.33</v>
      </c>
      <c r="G57">
        <v>83.33</v>
      </c>
      <c r="H57" s="145"/>
    </row>
    <row r="58" spans="1:8">
      <c r="A58">
        <v>4040101</v>
      </c>
      <c r="B58" t="s">
        <v>133</v>
      </c>
      <c r="C58" t="s">
        <v>133</v>
      </c>
      <c r="D58" t="s">
        <v>291</v>
      </c>
      <c r="E58" t="s">
        <v>289</v>
      </c>
      <c r="F58">
        <v>105.29</v>
      </c>
      <c r="G58">
        <v>105.29</v>
      </c>
      <c r="H58" s="145"/>
    </row>
    <row r="59" spans="1:8">
      <c r="A59">
        <v>4040201</v>
      </c>
      <c r="B59" t="s">
        <v>135</v>
      </c>
      <c r="C59" t="s">
        <v>135</v>
      </c>
      <c r="D59" t="s">
        <v>291</v>
      </c>
      <c r="E59" t="s">
        <v>289</v>
      </c>
      <c r="F59">
        <v>110.49</v>
      </c>
      <c r="G59">
        <v>110.49</v>
      </c>
      <c r="H59" s="145"/>
    </row>
    <row r="60" spans="1:8">
      <c r="A60">
        <v>4040301</v>
      </c>
      <c r="B60" t="s">
        <v>136</v>
      </c>
      <c r="C60" t="s">
        <v>136</v>
      </c>
      <c r="D60" t="s">
        <v>291</v>
      </c>
      <c r="E60" t="s">
        <v>289</v>
      </c>
      <c r="F60">
        <v>125.56</v>
      </c>
      <c r="G60">
        <v>125.56</v>
      </c>
      <c r="H60" s="145"/>
    </row>
    <row r="61" spans="1:8">
      <c r="A61">
        <v>4040401</v>
      </c>
      <c r="B61" t="s">
        <v>137</v>
      </c>
      <c r="C61" t="s">
        <v>137</v>
      </c>
      <c r="D61" t="s">
        <v>291</v>
      </c>
      <c r="E61" t="s">
        <v>289</v>
      </c>
      <c r="F61">
        <v>326.47000000000003</v>
      </c>
      <c r="G61">
        <v>326.47000000000003</v>
      </c>
      <c r="H61" s="145"/>
    </row>
    <row r="62" spans="1:8">
      <c r="A62">
        <v>5010101</v>
      </c>
      <c r="B62" t="s">
        <v>138</v>
      </c>
      <c r="C62" t="s">
        <v>138</v>
      </c>
      <c r="D62" t="s">
        <v>291</v>
      </c>
      <c r="E62" t="s">
        <v>289</v>
      </c>
      <c r="F62">
        <v>199.55</v>
      </c>
      <c r="G62">
        <v>199.55</v>
      </c>
      <c r="H62" s="145"/>
    </row>
    <row r="63" spans="1:8">
      <c r="A63">
        <v>5010201</v>
      </c>
      <c r="B63" t="s">
        <v>140</v>
      </c>
      <c r="C63" t="s">
        <v>140</v>
      </c>
      <c r="D63" t="s">
        <v>291</v>
      </c>
      <c r="E63" t="s">
        <v>289</v>
      </c>
      <c r="F63">
        <v>136.80000000000001</v>
      </c>
      <c r="G63">
        <v>136.80000000000001</v>
      </c>
      <c r="H63" s="145"/>
    </row>
    <row r="64" spans="1:8">
      <c r="A64">
        <v>5010301</v>
      </c>
      <c r="B64" t="s">
        <v>141</v>
      </c>
      <c r="C64" t="s">
        <v>141</v>
      </c>
      <c r="D64" t="s">
        <v>291</v>
      </c>
      <c r="E64" t="s">
        <v>289</v>
      </c>
      <c r="F64">
        <v>179.15</v>
      </c>
      <c r="G64">
        <v>179.15</v>
      </c>
      <c r="H64" s="145"/>
    </row>
    <row r="65" spans="1:8">
      <c r="A65">
        <v>5020101</v>
      </c>
      <c r="B65" t="s">
        <v>142</v>
      </c>
      <c r="C65" t="s">
        <v>142</v>
      </c>
      <c r="D65" t="s">
        <v>291</v>
      </c>
      <c r="E65" t="s">
        <v>289</v>
      </c>
      <c r="F65">
        <v>156.26</v>
      </c>
      <c r="G65">
        <v>156.26</v>
      </c>
      <c r="H65" s="145"/>
    </row>
    <row r="66" spans="1:8">
      <c r="A66">
        <v>5030101</v>
      </c>
      <c r="B66" t="s">
        <v>143</v>
      </c>
      <c r="C66" t="s">
        <v>143</v>
      </c>
      <c r="D66" t="s">
        <v>291</v>
      </c>
      <c r="E66" t="s">
        <v>289</v>
      </c>
      <c r="F66">
        <v>125.2</v>
      </c>
      <c r="G66">
        <v>125.2</v>
      </c>
      <c r="H66" s="145"/>
    </row>
    <row r="67" spans="1:8">
      <c r="A67">
        <v>5030201</v>
      </c>
      <c r="B67" t="s">
        <v>145</v>
      </c>
      <c r="C67" t="s">
        <v>145</v>
      </c>
      <c r="D67" t="s">
        <v>291</v>
      </c>
      <c r="E67" t="s">
        <v>289</v>
      </c>
      <c r="F67">
        <v>140.58000000000001</v>
      </c>
      <c r="G67">
        <v>140.58000000000001</v>
      </c>
      <c r="H67" s="145"/>
    </row>
    <row r="68" spans="1:8">
      <c r="A68">
        <v>5030301</v>
      </c>
      <c r="B68" t="s">
        <v>146</v>
      </c>
      <c r="C68" t="s">
        <v>146</v>
      </c>
      <c r="D68" t="s">
        <v>291</v>
      </c>
      <c r="E68" t="s">
        <v>289</v>
      </c>
      <c r="F68">
        <v>181.37</v>
      </c>
      <c r="G68">
        <v>181.37</v>
      </c>
      <c r="H68" s="145"/>
    </row>
    <row r="69" spans="1:8">
      <c r="A69">
        <v>5040101</v>
      </c>
      <c r="B69" t="s">
        <v>244</v>
      </c>
      <c r="C69" t="s">
        <v>147</v>
      </c>
      <c r="D69" t="s">
        <v>291</v>
      </c>
      <c r="E69" t="s">
        <v>289</v>
      </c>
      <c r="F69">
        <v>178.28</v>
      </c>
      <c r="G69">
        <v>178.28</v>
      </c>
      <c r="H69" s="145"/>
    </row>
    <row r="70" spans="1:8">
      <c r="A70">
        <v>5040102</v>
      </c>
      <c r="B70" t="s">
        <v>245</v>
      </c>
      <c r="C70" t="s">
        <v>147</v>
      </c>
      <c r="D70" t="s">
        <v>291</v>
      </c>
      <c r="E70" t="s">
        <v>289</v>
      </c>
      <c r="F70">
        <v>141.87</v>
      </c>
      <c r="G70">
        <v>141.87</v>
      </c>
      <c r="H70" s="145"/>
    </row>
    <row r="71" spans="1:8">
      <c r="A71">
        <v>5040103</v>
      </c>
      <c r="B71" t="s">
        <v>292</v>
      </c>
      <c r="C71" t="s">
        <v>147</v>
      </c>
      <c r="D71" t="s">
        <v>291</v>
      </c>
      <c r="E71" t="s">
        <v>289</v>
      </c>
      <c r="F71">
        <v>210.13</v>
      </c>
      <c r="G71">
        <v>210.13</v>
      </c>
      <c r="H71" s="145"/>
    </row>
    <row r="72" spans="1:8">
      <c r="A72">
        <v>5050101</v>
      </c>
      <c r="B72" t="s">
        <v>148</v>
      </c>
      <c r="C72" t="s">
        <v>148</v>
      </c>
      <c r="D72" t="s">
        <v>291</v>
      </c>
      <c r="E72" t="s">
        <v>289</v>
      </c>
      <c r="F72">
        <v>109.53</v>
      </c>
      <c r="G72">
        <v>109.53</v>
      </c>
      <c r="H72" s="145"/>
    </row>
    <row r="73" spans="1:8">
      <c r="A73">
        <v>5050201</v>
      </c>
      <c r="B73" t="s">
        <v>150</v>
      </c>
      <c r="C73" t="s">
        <v>150</v>
      </c>
      <c r="D73" t="s">
        <v>291</v>
      </c>
      <c r="E73" t="s">
        <v>289</v>
      </c>
      <c r="F73">
        <v>129.38999999999999</v>
      </c>
      <c r="G73">
        <v>129.38999999999999</v>
      </c>
      <c r="H73" s="145"/>
    </row>
    <row r="74" spans="1:8">
      <c r="A74">
        <v>5060101</v>
      </c>
      <c r="B74" t="s">
        <v>151</v>
      </c>
      <c r="C74" t="s">
        <v>151</v>
      </c>
      <c r="D74" t="s">
        <v>291</v>
      </c>
      <c r="E74" t="s">
        <v>289</v>
      </c>
      <c r="F74">
        <v>165.36</v>
      </c>
      <c r="G74">
        <v>165.36</v>
      </c>
      <c r="H74" s="145"/>
    </row>
    <row r="75" spans="1:8">
      <c r="A75">
        <v>5060201</v>
      </c>
      <c r="B75" t="s">
        <v>246</v>
      </c>
      <c r="C75" t="s">
        <v>153</v>
      </c>
      <c r="D75" t="s">
        <v>291</v>
      </c>
      <c r="E75" t="s">
        <v>289</v>
      </c>
      <c r="F75">
        <v>207.43</v>
      </c>
      <c r="G75">
        <v>207.43</v>
      </c>
      <c r="H75" s="145"/>
    </row>
    <row r="76" spans="1:8">
      <c r="A76">
        <v>5060202</v>
      </c>
      <c r="B76" t="s">
        <v>247</v>
      </c>
      <c r="C76" t="s">
        <v>153</v>
      </c>
      <c r="D76" t="s">
        <v>291</v>
      </c>
      <c r="E76" t="s">
        <v>289</v>
      </c>
      <c r="F76">
        <v>192.63</v>
      </c>
      <c r="G76">
        <v>192.63</v>
      </c>
      <c r="H76" s="145"/>
    </row>
    <row r="77" spans="1:8">
      <c r="A77">
        <v>6010101</v>
      </c>
      <c r="B77" t="s">
        <v>154</v>
      </c>
      <c r="C77" t="s">
        <v>154</v>
      </c>
      <c r="D77" t="s">
        <v>291</v>
      </c>
      <c r="E77" t="s">
        <v>289</v>
      </c>
      <c r="F77">
        <v>178.99</v>
      </c>
      <c r="G77">
        <v>178.99</v>
      </c>
      <c r="H77" s="145"/>
    </row>
    <row r="78" spans="1:8">
      <c r="A78">
        <v>6010201</v>
      </c>
      <c r="B78" t="s">
        <v>156</v>
      </c>
      <c r="C78" t="s">
        <v>156</v>
      </c>
      <c r="D78" t="s">
        <v>291</v>
      </c>
      <c r="E78" t="s">
        <v>289</v>
      </c>
      <c r="F78">
        <v>158.72</v>
      </c>
      <c r="G78">
        <v>158.72</v>
      </c>
      <c r="H78" s="145"/>
    </row>
    <row r="79" spans="1:8">
      <c r="A79">
        <v>6010301</v>
      </c>
      <c r="B79" t="s">
        <v>157</v>
      </c>
      <c r="C79" t="s">
        <v>157</v>
      </c>
      <c r="D79" t="s">
        <v>291</v>
      </c>
      <c r="E79" t="s">
        <v>289</v>
      </c>
      <c r="F79">
        <v>99.18</v>
      </c>
      <c r="G79">
        <v>99.18</v>
      </c>
      <c r="H79" s="145"/>
    </row>
    <row r="80" spans="1:8">
      <c r="A80">
        <v>6020101</v>
      </c>
      <c r="B80" t="s">
        <v>158</v>
      </c>
      <c r="C80" t="s">
        <v>158</v>
      </c>
      <c r="D80" t="s">
        <v>291</v>
      </c>
      <c r="E80" t="s">
        <v>289</v>
      </c>
      <c r="F80">
        <v>226.21</v>
      </c>
      <c r="G80">
        <v>226.21</v>
      </c>
      <c r="H80" s="145"/>
    </row>
    <row r="81" spans="1:8">
      <c r="A81">
        <v>6020201</v>
      </c>
      <c r="B81" t="s">
        <v>160</v>
      </c>
      <c r="C81" t="s">
        <v>160</v>
      </c>
      <c r="D81" t="s">
        <v>291</v>
      </c>
      <c r="E81" t="s">
        <v>289</v>
      </c>
      <c r="F81">
        <v>200.5</v>
      </c>
      <c r="G81">
        <v>200.5</v>
      </c>
      <c r="H81" s="145"/>
    </row>
    <row r="82" spans="1:8">
      <c r="A82">
        <v>6020301</v>
      </c>
      <c r="B82" t="s">
        <v>293</v>
      </c>
      <c r="C82" t="s">
        <v>161</v>
      </c>
      <c r="D82" t="s">
        <v>291</v>
      </c>
      <c r="E82" t="s">
        <v>289</v>
      </c>
      <c r="F82">
        <v>222.26</v>
      </c>
      <c r="G82">
        <v>222.26</v>
      </c>
      <c r="H82" s="145"/>
    </row>
    <row r="83" spans="1:8">
      <c r="A83">
        <v>6020402</v>
      </c>
      <c r="B83" t="s">
        <v>162</v>
      </c>
      <c r="C83" t="s">
        <v>162</v>
      </c>
      <c r="D83" t="s">
        <v>291</v>
      </c>
      <c r="E83" t="s">
        <v>289</v>
      </c>
      <c r="F83">
        <v>211.54</v>
      </c>
      <c r="G83">
        <v>211.54</v>
      </c>
      <c r="H83" s="145"/>
    </row>
    <row r="84" spans="1:8">
      <c r="A84">
        <v>6030101</v>
      </c>
      <c r="B84" t="s">
        <v>163</v>
      </c>
      <c r="C84" t="s">
        <v>163</v>
      </c>
      <c r="D84" t="s">
        <v>291</v>
      </c>
      <c r="E84" t="s">
        <v>289</v>
      </c>
      <c r="F84">
        <v>153.68</v>
      </c>
      <c r="G84">
        <v>153.68</v>
      </c>
      <c r="H84" s="145"/>
    </row>
    <row r="85" spans="1:8">
      <c r="A85">
        <v>7010101</v>
      </c>
      <c r="B85" t="s">
        <v>164</v>
      </c>
      <c r="C85" t="s">
        <v>164</v>
      </c>
      <c r="D85" t="s">
        <v>291</v>
      </c>
      <c r="E85" t="s">
        <v>289</v>
      </c>
      <c r="F85">
        <v>221.89</v>
      </c>
      <c r="G85">
        <v>221.89</v>
      </c>
      <c r="H85" s="145"/>
    </row>
    <row r="86" spans="1:8">
      <c r="A86">
        <v>7010201</v>
      </c>
      <c r="B86" t="s">
        <v>166</v>
      </c>
      <c r="C86" t="s">
        <v>166</v>
      </c>
      <c r="D86" t="s">
        <v>291</v>
      </c>
      <c r="E86" t="s">
        <v>289</v>
      </c>
      <c r="F86">
        <v>406.36</v>
      </c>
      <c r="G86">
        <v>406.36</v>
      </c>
      <c r="H86" s="145"/>
    </row>
    <row r="87" spans="1:8">
      <c r="A87">
        <v>7010301</v>
      </c>
      <c r="B87" t="s">
        <v>167</v>
      </c>
      <c r="C87" t="s">
        <v>167</v>
      </c>
      <c r="D87" t="s">
        <v>291</v>
      </c>
      <c r="E87" t="s">
        <v>289</v>
      </c>
      <c r="F87">
        <v>224.67</v>
      </c>
      <c r="G87">
        <v>224.67</v>
      </c>
      <c r="H87" s="145"/>
    </row>
    <row r="88" spans="1:8">
      <c r="A88">
        <v>7020101</v>
      </c>
      <c r="B88" t="s">
        <v>168</v>
      </c>
      <c r="C88" t="s">
        <v>168</v>
      </c>
      <c r="D88" t="s">
        <v>291</v>
      </c>
      <c r="E88" t="s">
        <v>289</v>
      </c>
      <c r="F88">
        <v>85.54</v>
      </c>
      <c r="G88">
        <v>85.54</v>
      </c>
      <c r="H88" s="145"/>
    </row>
    <row r="89" spans="1:8">
      <c r="A89">
        <v>7020201</v>
      </c>
      <c r="B89" t="s">
        <v>170</v>
      </c>
      <c r="C89" t="s">
        <v>170</v>
      </c>
      <c r="D89" t="s">
        <v>291</v>
      </c>
      <c r="E89" t="s">
        <v>289</v>
      </c>
      <c r="F89">
        <v>127.91</v>
      </c>
      <c r="G89">
        <v>127.91</v>
      </c>
      <c r="H89" s="145"/>
    </row>
    <row r="90" spans="1:8">
      <c r="A90">
        <v>7020301</v>
      </c>
      <c r="B90" t="s">
        <v>171</v>
      </c>
      <c r="C90" t="s">
        <v>171</v>
      </c>
      <c r="D90" t="s">
        <v>291</v>
      </c>
      <c r="E90" t="s">
        <v>289</v>
      </c>
      <c r="F90">
        <v>172.08</v>
      </c>
      <c r="G90">
        <v>172.08</v>
      </c>
      <c r="H90" s="145"/>
    </row>
    <row r="91" spans="1:8">
      <c r="A91">
        <v>7020401</v>
      </c>
      <c r="B91" t="s">
        <v>172</v>
      </c>
      <c r="C91" t="s">
        <v>172</v>
      </c>
      <c r="D91" t="s">
        <v>291</v>
      </c>
      <c r="E91" t="s">
        <v>289</v>
      </c>
      <c r="F91">
        <v>314.94</v>
      </c>
      <c r="G91">
        <v>314.94</v>
      </c>
      <c r="H91" s="145"/>
    </row>
    <row r="92" spans="1:8">
      <c r="A92">
        <v>7030101</v>
      </c>
      <c r="B92" t="s">
        <v>173</v>
      </c>
      <c r="C92" t="s">
        <v>173</v>
      </c>
      <c r="D92" t="s">
        <v>291</v>
      </c>
      <c r="E92" t="s">
        <v>289</v>
      </c>
      <c r="F92">
        <v>187.91</v>
      </c>
      <c r="G92">
        <v>187.91</v>
      </c>
      <c r="H92" s="145"/>
    </row>
    <row r="93" spans="1:8">
      <c r="A93">
        <v>7030201</v>
      </c>
      <c r="B93" t="s">
        <v>175</v>
      </c>
      <c r="C93" t="s">
        <v>175</v>
      </c>
      <c r="D93" t="s">
        <v>291</v>
      </c>
      <c r="E93" t="s">
        <v>289</v>
      </c>
      <c r="F93">
        <v>112.13</v>
      </c>
      <c r="G93">
        <v>112.13</v>
      </c>
      <c r="H93" s="145"/>
    </row>
    <row r="94" spans="1:8">
      <c r="A94">
        <v>7030301</v>
      </c>
      <c r="B94" t="s">
        <v>176</v>
      </c>
      <c r="C94" t="s">
        <v>176</v>
      </c>
      <c r="D94" t="s">
        <v>291</v>
      </c>
      <c r="E94" t="s">
        <v>289</v>
      </c>
      <c r="F94">
        <v>212.01</v>
      </c>
      <c r="G94">
        <v>212.01</v>
      </c>
      <c r="H94" s="145"/>
    </row>
    <row r="95" spans="1:8">
      <c r="A95">
        <v>8010101</v>
      </c>
      <c r="B95" t="s">
        <v>177</v>
      </c>
      <c r="C95" t="s">
        <v>177</v>
      </c>
      <c r="D95" t="s">
        <v>291</v>
      </c>
      <c r="E95" t="s">
        <v>289</v>
      </c>
      <c r="F95">
        <v>264.98</v>
      </c>
      <c r="G95">
        <v>264.98</v>
      </c>
      <c r="H95" s="145"/>
    </row>
    <row r="96" spans="1:8">
      <c r="A96">
        <v>8020101</v>
      </c>
      <c r="B96" t="s">
        <v>178</v>
      </c>
      <c r="C96" t="s">
        <v>178</v>
      </c>
      <c r="D96" t="s">
        <v>291</v>
      </c>
      <c r="E96" t="s">
        <v>289</v>
      </c>
      <c r="F96">
        <v>130.59</v>
      </c>
      <c r="G96">
        <v>130.59</v>
      </c>
      <c r="H96" s="145"/>
    </row>
    <row r="97" spans="1:8">
      <c r="A97">
        <v>8030201</v>
      </c>
      <c r="B97" t="s">
        <v>179</v>
      </c>
      <c r="C97" t="s">
        <v>179</v>
      </c>
      <c r="D97" t="s">
        <v>291</v>
      </c>
      <c r="E97" t="s">
        <v>289</v>
      </c>
      <c r="F97">
        <v>99.46</v>
      </c>
      <c r="G97">
        <v>99.46</v>
      </c>
      <c r="H97" s="145"/>
    </row>
    <row r="98" spans="1:8">
      <c r="A98">
        <v>9010101</v>
      </c>
      <c r="B98" t="s">
        <v>248</v>
      </c>
      <c r="C98" t="s">
        <v>181</v>
      </c>
      <c r="D98" t="s">
        <v>291</v>
      </c>
      <c r="E98" t="s">
        <v>289</v>
      </c>
      <c r="F98">
        <v>126.93</v>
      </c>
      <c r="G98">
        <v>126.93</v>
      </c>
      <c r="H98" s="145"/>
    </row>
    <row r="99" spans="1:8">
      <c r="A99">
        <v>9010201</v>
      </c>
      <c r="B99" t="s">
        <v>182</v>
      </c>
      <c r="C99" t="s">
        <v>182</v>
      </c>
      <c r="D99" t="s">
        <v>291</v>
      </c>
      <c r="E99" t="s">
        <v>289</v>
      </c>
      <c r="F99">
        <v>112.33</v>
      </c>
      <c r="G99">
        <v>112.33</v>
      </c>
      <c r="H99" s="145"/>
    </row>
    <row r="100" spans="1:8">
      <c r="A100">
        <v>9010301</v>
      </c>
      <c r="B100" t="s">
        <v>183</v>
      </c>
      <c r="C100" t="s">
        <v>183</v>
      </c>
      <c r="D100" t="s">
        <v>291</v>
      </c>
      <c r="E100" t="s">
        <v>289</v>
      </c>
      <c r="F100">
        <v>122.18</v>
      </c>
      <c r="G100">
        <v>122.18</v>
      </c>
      <c r="H100" s="145"/>
    </row>
    <row r="101" spans="1:8">
      <c r="A101">
        <v>9010401</v>
      </c>
      <c r="B101" t="s">
        <v>184</v>
      </c>
      <c r="C101" t="s">
        <v>184</v>
      </c>
      <c r="D101" t="s">
        <v>291</v>
      </c>
      <c r="E101" t="s">
        <v>289</v>
      </c>
      <c r="F101">
        <v>151.05000000000001</v>
      </c>
      <c r="G101">
        <v>151.05000000000001</v>
      </c>
      <c r="H101" s="145"/>
    </row>
    <row r="102" spans="1:8">
      <c r="A102">
        <v>9010501</v>
      </c>
      <c r="B102" t="s">
        <v>185</v>
      </c>
      <c r="C102" t="s">
        <v>185</v>
      </c>
      <c r="D102" t="s">
        <v>291</v>
      </c>
      <c r="E102" t="s">
        <v>289</v>
      </c>
      <c r="F102">
        <v>110.72</v>
      </c>
      <c r="G102">
        <v>110.72</v>
      </c>
      <c r="H102" s="145"/>
    </row>
    <row r="103" spans="1:8">
      <c r="A103">
        <v>9020101</v>
      </c>
      <c r="B103" t="s">
        <v>249</v>
      </c>
      <c r="C103" t="s">
        <v>186</v>
      </c>
      <c r="D103" t="s">
        <v>291</v>
      </c>
      <c r="E103" t="s">
        <v>289</v>
      </c>
      <c r="F103">
        <v>148.05000000000001</v>
      </c>
      <c r="G103">
        <v>148.05000000000001</v>
      </c>
      <c r="H103" s="145"/>
    </row>
    <row r="104" spans="1:8">
      <c r="A104">
        <v>9020201</v>
      </c>
      <c r="B104" t="s">
        <v>188</v>
      </c>
      <c r="C104" t="s">
        <v>188</v>
      </c>
      <c r="D104" t="s">
        <v>291</v>
      </c>
      <c r="E104" t="s">
        <v>289</v>
      </c>
      <c r="F104">
        <v>109.94</v>
      </c>
      <c r="G104">
        <v>109.94</v>
      </c>
      <c r="H104" s="145"/>
    </row>
    <row r="105" spans="1:8">
      <c r="A105">
        <v>9030101</v>
      </c>
      <c r="B105" t="s">
        <v>250</v>
      </c>
      <c r="C105" t="s">
        <v>189</v>
      </c>
      <c r="D105" t="s">
        <v>291</v>
      </c>
      <c r="E105" t="s">
        <v>289</v>
      </c>
      <c r="F105">
        <v>138.30000000000001</v>
      </c>
      <c r="G105">
        <v>138.30000000000001</v>
      </c>
      <c r="H105" s="145"/>
    </row>
    <row r="106" spans="1:8">
      <c r="A106">
        <v>9030201</v>
      </c>
      <c r="B106" t="s">
        <v>251</v>
      </c>
      <c r="C106" t="s">
        <v>191</v>
      </c>
      <c r="D106" t="s">
        <v>291</v>
      </c>
      <c r="E106" t="s">
        <v>289</v>
      </c>
      <c r="F106">
        <v>265.36</v>
      </c>
      <c r="G106">
        <v>265.36</v>
      </c>
      <c r="H106" s="145"/>
    </row>
    <row r="107" spans="1:8">
      <c r="A107">
        <v>9030202</v>
      </c>
      <c r="B107" t="s">
        <v>252</v>
      </c>
      <c r="C107" t="s">
        <v>191</v>
      </c>
      <c r="D107" t="s">
        <v>291</v>
      </c>
      <c r="E107" t="s">
        <v>289</v>
      </c>
      <c r="F107">
        <v>128.80000000000001</v>
      </c>
      <c r="G107">
        <v>128.80000000000001</v>
      </c>
      <c r="H107" s="145"/>
    </row>
    <row r="108" spans="1:8">
      <c r="A108">
        <v>9040101</v>
      </c>
      <c r="B108" t="s">
        <v>192</v>
      </c>
      <c r="C108" t="s">
        <v>192</v>
      </c>
      <c r="D108" t="s">
        <v>291</v>
      </c>
      <c r="E108" t="s">
        <v>289</v>
      </c>
      <c r="F108">
        <v>90.79</v>
      </c>
      <c r="G108">
        <v>90.79</v>
      </c>
      <c r="H108" s="145"/>
    </row>
    <row r="109" spans="1:8">
      <c r="A109">
        <v>9040201</v>
      </c>
      <c r="B109" t="s">
        <v>194</v>
      </c>
      <c r="C109" t="s">
        <v>194</v>
      </c>
      <c r="D109" t="s">
        <v>291</v>
      </c>
      <c r="E109" t="s">
        <v>289</v>
      </c>
      <c r="F109">
        <v>156.09</v>
      </c>
      <c r="G109">
        <v>156.09</v>
      </c>
      <c r="H109" s="145"/>
    </row>
    <row r="110" spans="1:8">
      <c r="A110">
        <v>9040301</v>
      </c>
      <c r="B110" t="s">
        <v>195</v>
      </c>
      <c r="C110" t="s">
        <v>195</v>
      </c>
      <c r="D110" t="s">
        <v>291</v>
      </c>
      <c r="E110" t="s">
        <v>289</v>
      </c>
      <c r="F110">
        <v>188.65</v>
      </c>
      <c r="G110">
        <v>188.65</v>
      </c>
      <c r="H110" s="145"/>
    </row>
    <row r="111" spans="1:8">
      <c r="A111">
        <v>9040401</v>
      </c>
      <c r="B111" t="s">
        <v>196</v>
      </c>
      <c r="C111" t="s">
        <v>196</v>
      </c>
      <c r="D111" t="s">
        <v>291</v>
      </c>
      <c r="E111" t="s">
        <v>289</v>
      </c>
      <c r="F111">
        <v>185.86</v>
      </c>
      <c r="G111">
        <v>185.86</v>
      </c>
      <c r="H111" s="145"/>
    </row>
    <row r="112" spans="1:8">
      <c r="A112">
        <v>10010101</v>
      </c>
      <c r="B112" t="s">
        <v>80</v>
      </c>
      <c r="C112" t="s">
        <v>80</v>
      </c>
      <c r="D112" t="s">
        <v>291</v>
      </c>
      <c r="E112" t="s">
        <v>289</v>
      </c>
      <c r="F112">
        <v>155.55000000000001</v>
      </c>
      <c r="G112">
        <v>155.55000000000001</v>
      </c>
      <c r="H112" s="145"/>
    </row>
    <row r="113" spans="1:8">
      <c r="A113">
        <v>10010201</v>
      </c>
      <c r="B113" t="s">
        <v>82</v>
      </c>
      <c r="C113" t="s">
        <v>82</v>
      </c>
      <c r="D113" t="s">
        <v>291</v>
      </c>
      <c r="E113" t="s">
        <v>289</v>
      </c>
      <c r="F113">
        <v>228.14</v>
      </c>
      <c r="G113">
        <v>228.14</v>
      </c>
      <c r="H113" s="145"/>
    </row>
    <row r="114" spans="1:8">
      <c r="A114">
        <v>10010301</v>
      </c>
      <c r="B114" t="s">
        <v>83</v>
      </c>
      <c r="C114" t="s">
        <v>83</v>
      </c>
      <c r="D114" t="s">
        <v>291</v>
      </c>
      <c r="E114" t="s">
        <v>289</v>
      </c>
      <c r="F114">
        <v>115.03</v>
      </c>
      <c r="G114">
        <v>115.03</v>
      </c>
      <c r="H114" s="145"/>
    </row>
    <row r="115" spans="1:8">
      <c r="A115">
        <v>11010101</v>
      </c>
      <c r="B115" t="s">
        <v>84</v>
      </c>
      <c r="C115" t="s">
        <v>84</v>
      </c>
      <c r="D115" t="s">
        <v>291</v>
      </c>
      <c r="E115" t="s">
        <v>289</v>
      </c>
      <c r="F115">
        <v>163.27000000000001</v>
      </c>
      <c r="G115">
        <v>163.27000000000001</v>
      </c>
      <c r="H115" s="145"/>
    </row>
    <row r="116" spans="1:8">
      <c r="A116">
        <v>11020101</v>
      </c>
      <c r="B116" t="s">
        <v>85</v>
      </c>
      <c r="C116" t="s">
        <v>85</v>
      </c>
      <c r="D116" t="s">
        <v>291</v>
      </c>
      <c r="E116" t="s">
        <v>289</v>
      </c>
      <c r="F116">
        <v>107.93</v>
      </c>
      <c r="G116">
        <v>107.93</v>
      </c>
      <c r="H116" s="145"/>
    </row>
    <row r="117" spans="1:8">
      <c r="A117">
        <v>12010101</v>
      </c>
      <c r="B117" t="s">
        <v>86</v>
      </c>
      <c r="C117" t="s">
        <v>86</v>
      </c>
      <c r="D117" t="s">
        <v>291</v>
      </c>
      <c r="E117" t="s">
        <v>289</v>
      </c>
      <c r="F117">
        <v>198.43</v>
      </c>
      <c r="G117">
        <v>198.43</v>
      </c>
      <c r="H117" s="145"/>
    </row>
    <row r="118" spans="1:8">
      <c r="A118">
        <v>12010301</v>
      </c>
      <c r="B118" t="s">
        <v>88</v>
      </c>
      <c r="C118" t="s">
        <v>88</v>
      </c>
      <c r="D118" t="s">
        <v>291</v>
      </c>
      <c r="E118" t="s">
        <v>289</v>
      </c>
      <c r="F118">
        <v>154.72999999999999</v>
      </c>
      <c r="G118">
        <v>153.30000000000001</v>
      </c>
      <c r="H118" s="145"/>
    </row>
    <row r="119" spans="1:8">
      <c r="A119">
        <v>12020101</v>
      </c>
      <c r="B119" t="s">
        <v>89</v>
      </c>
      <c r="C119" t="s">
        <v>89</v>
      </c>
      <c r="D119" t="s">
        <v>291</v>
      </c>
      <c r="E119" t="s">
        <v>289</v>
      </c>
      <c r="F119">
        <v>135.53</v>
      </c>
      <c r="G119">
        <v>135.13999999999999</v>
      </c>
      <c r="H119" s="145"/>
    </row>
    <row r="120" spans="1:8">
      <c r="A120">
        <v>12020201</v>
      </c>
      <c r="B120" t="s">
        <v>91</v>
      </c>
      <c r="C120" t="s">
        <v>91</v>
      </c>
      <c r="D120" t="s">
        <v>291</v>
      </c>
      <c r="E120" t="s">
        <v>289</v>
      </c>
      <c r="F120">
        <v>127.05</v>
      </c>
      <c r="G120">
        <v>127.05</v>
      </c>
      <c r="H120" s="145"/>
    </row>
    <row r="121" spans="1:8">
      <c r="A121">
        <v>12030101</v>
      </c>
      <c r="B121" t="s">
        <v>253</v>
      </c>
      <c r="C121" t="s">
        <v>92</v>
      </c>
      <c r="D121" t="s">
        <v>291</v>
      </c>
      <c r="E121" t="s">
        <v>289</v>
      </c>
      <c r="F121">
        <v>131.44</v>
      </c>
      <c r="G121">
        <v>131.44</v>
      </c>
      <c r="H121" s="145"/>
    </row>
    <row r="122" spans="1:8">
      <c r="A122">
        <v>12030201</v>
      </c>
      <c r="B122" t="s">
        <v>94</v>
      </c>
      <c r="C122" t="s">
        <v>94</v>
      </c>
      <c r="D122" t="s">
        <v>291</v>
      </c>
      <c r="E122" t="s">
        <v>289</v>
      </c>
      <c r="F122">
        <v>90.74</v>
      </c>
      <c r="G122">
        <v>90.74</v>
      </c>
      <c r="H122" s="145"/>
    </row>
    <row r="123" spans="1:8">
      <c r="A123">
        <v>12040101</v>
      </c>
      <c r="B123" t="s">
        <v>95</v>
      </c>
      <c r="C123" t="s">
        <v>95</v>
      </c>
      <c r="D123" t="s">
        <v>291</v>
      </c>
      <c r="E123" t="s">
        <v>289</v>
      </c>
      <c r="F123">
        <v>145.28</v>
      </c>
      <c r="G123">
        <v>145.28</v>
      </c>
      <c r="H123" s="145"/>
    </row>
    <row r="124" spans="1:8">
      <c r="A124">
        <v>12050101</v>
      </c>
      <c r="B124" t="s">
        <v>97</v>
      </c>
      <c r="C124" t="s">
        <v>97</v>
      </c>
      <c r="D124" t="s">
        <v>291</v>
      </c>
      <c r="E124" t="s">
        <v>289</v>
      </c>
      <c r="F124">
        <v>156.26</v>
      </c>
      <c r="G124">
        <v>156.26</v>
      </c>
      <c r="H124" s="145"/>
    </row>
  </sheetData>
  <sortState ref="A2:J124">
    <sortCondition ref="A2:A124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Z6"/>
  <sheetViews>
    <sheetView topLeftCell="C1" workbookViewId="0">
      <selection activeCell="S15" sqref="S15"/>
    </sheetView>
  </sheetViews>
  <sheetFormatPr baseColWidth="10" defaultRowHeight="15"/>
  <sheetData>
    <row r="5" spans="7:26">
      <c r="G5" s="152">
        <v>44682</v>
      </c>
      <c r="H5" s="152">
        <v>44713</v>
      </c>
      <c r="I5" s="152">
        <v>44743</v>
      </c>
      <c r="J5" s="152">
        <v>44774</v>
      </c>
      <c r="K5" s="152">
        <v>44805</v>
      </c>
      <c r="L5" s="152">
        <v>44835</v>
      </c>
      <c r="M5" s="152">
        <v>44866</v>
      </c>
      <c r="N5" s="152">
        <v>44896</v>
      </c>
      <c r="O5" s="152">
        <v>44927</v>
      </c>
      <c r="P5" s="152">
        <v>44958</v>
      </c>
      <c r="Q5" s="152">
        <v>44986</v>
      </c>
      <c r="R5" s="152">
        <v>45017</v>
      </c>
      <c r="S5" s="152">
        <v>45047</v>
      </c>
      <c r="T5" s="152">
        <v>45078</v>
      </c>
      <c r="U5" s="152">
        <v>45108</v>
      </c>
      <c r="V5" s="152">
        <v>45139</v>
      </c>
      <c r="W5" s="152">
        <v>45170</v>
      </c>
      <c r="X5" s="152">
        <v>45200</v>
      </c>
      <c r="Y5" s="152">
        <v>45231</v>
      </c>
      <c r="Z5" s="152">
        <v>45261</v>
      </c>
    </row>
    <row r="6" spans="7:26">
      <c r="G6" s="141">
        <v>2.1</v>
      </c>
      <c r="H6" s="141">
        <v>2.7</v>
      </c>
      <c r="I6" s="141">
        <v>3.3</v>
      </c>
      <c r="J6" s="141">
        <v>3.8</v>
      </c>
      <c r="K6" s="141">
        <v>4.2</v>
      </c>
      <c r="L6" s="141">
        <v>4.5</v>
      </c>
      <c r="M6" s="141">
        <v>4.7</v>
      </c>
      <c r="N6" s="141">
        <v>4.9000000000000004</v>
      </c>
      <c r="O6" s="141">
        <v>5</v>
      </c>
      <c r="P6" s="141">
        <v>5.0999999999999996</v>
      </c>
      <c r="Q6" s="141">
        <v>5.0999999999999996</v>
      </c>
      <c r="R6" s="141">
        <v>5</v>
      </c>
      <c r="S6" s="141">
        <v>4.7</v>
      </c>
      <c r="T6" s="141">
        <v>4.2</v>
      </c>
      <c r="U6" s="141">
        <v>3.9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4"/>
  <sheetViews>
    <sheetView topLeftCell="A28" workbookViewId="0">
      <selection activeCell="K75" sqref="K75"/>
    </sheetView>
  </sheetViews>
  <sheetFormatPr baseColWidth="10" defaultRowHeight="15"/>
  <cols>
    <col min="2" max="2" width="23.28515625" customWidth="1"/>
    <col min="3" max="3" width="26.28515625" customWidth="1"/>
    <col min="5" max="5" width="13.42578125" customWidth="1"/>
    <col min="6" max="6" width="12.42578125" customWidth="1"/>
  </cols>
  <sheetData>
    <row r="2" spans="1:13">
      <c r="L2">
        <v>2023</v>
      </c>
    </row>
    <row r="3" spans="1:13">
      <c r="B3" t="s">
        <v>73</v>
      </c>
      <c r="C3" t="s">
        <v>79</v>
      </c>
      <c r="D3" s="149" t="s">
        <v>52</v>
      </c>
      <c r="E3" s="149" t="s">
        <v>53</v>
      </c>
      <c r="F3" s="145" t="s">
        <v>54</v>
      </c>
      <c r="G3" s="145" t="s">
        <v>55</v>
      </c>
      <c r="H3" s="145" t="s">
        <v>56</v>
      </c>
      <c r="I3" s="145" t="s">
        <v>57</v>
      </c>
      <c r="J3" s="145"/>
      <c r="K3" s="145"/>
      <c r="L3" s="149" t="s">
        <v>197</v>
      </c>
      <c r="M3" s="149" t="s">
        <v>198</v>
      </c>
    </row>
    <row r="4" spans="1:13">
      <c r="A4" s="170">
        <v>1167.52</v>
      </c>
      <c r="B4" s="168" t="s">
        <v>98</v>
      </c>
      <c r="C4" s="168" t="s">
        <v>99</v>
      </c>
      <c r="D4" s="168">
        <v>145.6</v>
      </c>
      <c r="E4" s="168">
        <v>143.58000000000001</v>
      </c>
      <c r="F4" s="168">
        <v>145.06</v>
      </c>
      <c r="G4" s="168">
        <v>143.05000000000001</v>
      </c>
      <c r="H4" s="168">
        <v>139.43</v>
      </c>
      <c r="I4" s="168">
        <v>138.91999999999999</v>
      </c>
      <c r="J4" s="168"/>
      <c r="K4" s="168"/>
      <c r="L4" s="76">
        <f>I4/H4-1</f>
        <v>-3.6577494083054329E-3</v>
      </c>
      <c r="M4" s="76">
        <f>L4*A4</f>
        <v>-4.2704955891847591</v>
      </c>
    </row>
    <row r="5" spans="1:13">
      <c r="A5" s="170">
        <v>745.33</v>
      </c>
      <c r="B5" s="168" t="s">
        <v>100</v>
      </c>
      <c r="C5" s="168" t="s">
        <v>99</v>
      </c>
      <c r="D5" s="168">
        <v>149.87</v>
      </c>
      <c r="E5" s="168">
        <v>147.69</v>
      </c>
      <c r="F5" s="168">
        <v>148.52000000000001</v>
      </c>
      <c r="G5" s="168">
        <v>150.47</v>
      </c>
      <c r="H5" s="168">
        <v>148.38</v>
      </c>
      <c r="I5" s="168">
        <v>147.16999999999999</v>
      </c>
      <c r="J5" s="168"/>
      <c r="K5" s="168"/>
      <c r="L5" s="76">
        <f t="shared" ref="L5:L68" si="0">I5/H5-1</f>
        <v>-8.1547378352878619E-3</v>
      </c>
      <c r="M5" s="76">
        <f t="shared" ref="M5:M68" si="1">L5*A5</f>
        <v>-6.0779707507751022</v>
      </c>
    </row>
    <row r="6" spans="1:13">
      <c r="A6" s="170">
        <v>576.86</v>
      </c>
      <c r="B6" s="168" t="s">
        <v>101</v>
      </c>
      <c r="C6" s="168" t="s">
        <v>99</v>
      </c>
      <c r="D6" s="168">
        <v>215.62</v>
      </c>
      <c r="E6" s="168">
        <v>217.82</v>
      </c>
      <c r="F6" s="168">
        <v>223.55</v>
      </c>
      <c r="G6" s="168">
        <v>213.95</v>
      </c>
      <c r="H6" s="168">
        <v>215.4</v>
      </c>
      <c r="I6" s="168">
        <v>203.48</v>
      </c>
      <c r="J6" s="168"/>
      <c r="K6" s="168"/>
      <c r="L6" s="76">
        <f t="shared" si="0"/>
        <v>-5.533890436397404E-2</v>
      </c>
      <c r="M6" s="76">
        <f t="shared" si="1"/>
        <v>-31.922800371402065</v>
      </c>
    </row>
    <row r="7" spans="1:13">
      <c r="A7" s="170">
        <v>138.72</v>
      </c>
      <c r="B7" s="168" t="s">
        <v>102</v>
      </c>
      <c r="C7" s="168" t="s">
        <v>99</v>
      </c>
      <c r="D7" s="168">
        <v>140.36000000000001</v>
      </c>
      <c r="E7" s="168">
        <v>140.25</v>
      </c>
      <c r="F7" s="168">
        <v>140.15</v>
      </c>
      <c r="G7" s="168">
        <v>140.43</v>
      </c>
      <c r="H7" s="168">
        <v>140.6</v>
      </c>
      <c r="I7" s="168">
        <v>140.72999999999999</v>
      </c>
      <c r="J7" s="168"/>
      <c r="K7" s="168"/>
      <c r="L7" s="76">
        <f t="shared" si="0"/>
        <v>9.246088193455293E-4</v>
      </c>
      <c r="M7" s="76">
        <f t="shared" si="1"/>
        <v>0.12826173541961183</v>
      </c>
    </row>
    <row r="8" spans="1:13">
      <c r="A8" s="170">
        <v>196.96</v>
      </c>
      <c r="B8" s="168" t="s">
        <v>103</v>
      </c>
      <c r="C8" s="168" t="s">
        <v>99</v>
      </c>
      <c r="D8" s="168">
        <v>155.91</v>
      </c>
      <c r="E8" s="168">
        <v>157.79</v>
      </c>
      <c r="F8" s="168">
        <v>158.66999999999999</v>
      </c>
      <c r="G8" s="168">
        <v>157.87</v>
      </c>
      <c r="H8" s="168">
        <v>158.16999999999999</v>
      </c>
      <c r="I8" s="168">
        <v>157.94999999999999</v>
      </c>
      <c r="J8" s="168"/>
      <c r="K8" s="168"/>
      <c r="L8" s="76">
        <f t="shared" si="0"/>
        <v>-1.3909085161535328E-3</v>
      </c>
      <c r="M8" s="76">
        <f t="shared" si="1"/>
        <v>-0.27395334134159982</v>
      </c>
    </row>
    <row r="9" spans="1:13">
      <c r="A9" s="170">
        <v>168.75</v>
      </c>
      <c r="B9" s="168" t="s">
        <v>104</v>
      </c>
      <c r="C9" s="168" t="s">
        <v>99</v>
      </c>
      <c r="D9" s="168">
        <v>182.88</v>
      </c>
      <c r="E9" s="168">
        <v>183.63</v>
      </c>
      <c r="F9" s="168">
        <v>169.64</v>
      </c>
      <c r="G9" s="168">
        <v>170.81</v>
      </c>
      <c r="H9" s="168">
        <v>168.06</v>
      </c>
      <c r="I9" s="168">
        <v>164.73</v>
      </c>
      <c r="J9" s="168"/>
      <c r="K9" s="168"/>
      <c r="L9" s="76">
        <f t="shared" si="0"/>
        <v>-1.9814352017136772E-2</v>
      </c>
      <c r="M9" s="76">
        <f t="shared" si="1"/>
        <v>-3.3436719028918302</v>
      </c>
    </row>
    <row r="10" spans="1:13">
      <c r="A10" s="170">
        <v>262.79000000000002</v>
      </c>
      <c r="B10" s="168" t="s">
        <v>105</v>
      </c>
      <c r="C10" s="168" t="s">
        <v>99</v>
      </c>
      <c r="D10" s="168">
        <v>161.44999999999999</v>
      </c>
      <c r="E10" s="168">
        <v>158.18</v>
      </c>
      <c r="F10" s="168">
        <v>161.5</v>
      </c>
      <c r="G10" s="168">
        <v>165.4</v>
      </c>
      <c r="H10" s="168">
        <v>169.82</v>
      </c>
      <c r="I10" s="168">
        <v>166.25</v>
      </c>
      <c r="J10" s="168"/>
      <c r="K10" s="168"/>
      <c r="L10" s="76">
        <f t="shared" si="0"/>
        <v>-2.1022258862324783E-2</v>
      </c>
      <c r="M10" s="76">
        <f t="shared" si="1"/>
        <v>-5.5244394064303304</v>
      </c>
    </row>
    <row r="11" spans="1:13">
      <c r="A11" s="170">
        <v>46.75</v>
      </c>
      <c r="B11" s="168" t="s">
        <v>106</v>
      </c>
      <c r="C11" s="168" t="s">
        <v>99</v>
      </c>
      <c r="D11" s="168">
        <v>144.63</v>
      </c>
      <c r="E11" s="168">
        <v>145.35</v>
      </c>
      <c r="F11" s="168">
        <v>144.80000000000001</v>
      </c>
      <c r="G11" s="168">
        <v>139.68</v>
      </c>
      <c r="H11" s="168">
        <v>140.13</v>
      </c>
      <c r="I11" s="168">
        <v>138.5</v>
      </c>
      <c r="J11" s="168"/>
      <c r="K11" s="168"/>
      <c r="L11" s="76">
        <f t="shared" si="0"/>
        <v>-1.163205594804817E-2</v>
      </c>
      <c r="M11" s="76">
        <f t="shared" si="1"/>
        <v>-0.54379861557125198</v>
      </c>
    </row>
    <row r="12" spans="1:13">
      <c r="A12" s="170">
        <v>61.25</v>
      </c>
      <c r="B12" s="168" t="s">
        <v>107</v>
      </c>
      <c r="C12" s="168" t="s">
        <v>99</v>
      </c>
      <c r="D12" s="168">
        <v>153.71</v>
      </c>
      <c r="E12" s="168">
        <v>154.56</v>
      </c>
      <c r="F12" s="168">
        <v>154.93</v>
      </c>
      <c r="G12" s="168">
        <v>154.80000000000001</v>
      </c>
      <c r="H12" s="168">
        <v>155.63</v>
      </c>
      <c r="I12" s="168">
        <v>155.88</v>
      </c>
      <c r="J12" s="168"/>
      <c r="K12" s="168"/>
      <c r="L12" s="76">
        <f t="shared" si="0"/>
        <v>1.6063740923986103E-3</v>
      </c>
      <c r="M12" s="76">
        <f t="shared" si="1"/>
        <v>9.839041315941488E-2</v>
      </c>
    </row>
    <row r="13" spans="1:13">
      <c r="A13" s="170">
        <v>187.5</v>
      </c>
      <c r="B13" s="168" t="s">
        <v>108</v>
      </c>
      <c r="C13" s="168" t="s">
        <v>99</v>
      </c>
      <c r="D13" s="168">
        <v>123.06</v>
      </c>
      <c r="E13" s="168">
        <v>123.89</v>
      </c>
      <c r="F13" s="168">
        <v>123.89</v>
      </c>
      <c r="G13" s="168">
        <v>123.57</v>
      </c>
      <c r="H13" s="168">
        <v>123.13</v>
      </c>
      <c r="I13" s="168">
        <v>119.31</v>
      </c>
      <c r="J13" s="168"/>
      <c r="K13" s="168"/>
      <c r="L13" s="76">
        <f t="shared" si="0"/>
        <v>-3.1024120847884307E-2</v>
      </c>
      <c r="M13" s="76">
        <f t="shared" si="1"/>
        <v>-5.8170226589783072</v>
      </c>
    </row>
    <row r="14" spans="1:13">
      <c r="A14" s="170">
        <v>523.03</v>
      </c>
      <c r="B14" s="168" t="s">
        <v>109</v>
      </c>
      <c r="C14" s="168" t="s">
        <v>110</v>
      </c>
      <c r="D14" s="168">
        <v>207.84</v>
      </c>
      <c r="E14" s="168">
        <v>207.84</v>
      </c>
      <c r="F14" s="168">
        <v>208.86</v>
      </c>
      <c r="G14" s="168">
        <v>210.07</v>
      </c>
      <c r="H14" s="168">
        <v>210.25</v>
      </c>
      <c r="I14" s="168">
        <v>210.47</v>
      </c>
      <c r="J14" s="168"/>
      <c r="K14" s="168"/>
      <c r="L14" s="76">
        <f t="shared" si="0"/>
        <v>1.0463733650416529E-3</v>
      </c>
      <c r="M14" s="76">
        <f t="shared" si="1"/>
        <v>0.54728466111773566</v>
      </c>
    </row>
    <row r="15" spans="1:13">
      <c r="A15" s="170">
        <v>723.77</v>
      </c>
      <c r="B15" s="168" t="s">
        <v>111</v>
      </c>
      <c r="C15" s="168" t="s">
        <v>110</v>
      </c>
      <c r="D15" s="168">
        <v>115.64</v>
      </c>
      <c r="E15" s="168">
        <v>115.62</v>
      </c>
      <c r="F15" s="168">
        <v>115.8</v>
      </c>
      <c r="G15" s="168">
        <v>115.87</v>
      </c>
      <c r="H15" s="168">
        <v>116.14</v>
      </c>
      <c r="I15" s="168">
        <v>116.08</v>
      </c>
      <c r="J15" s="168"/>
      <c r="K15" s="168"/>
      <c r="L15" s="76">
        <f t="shared" si="0"/>
        <v>-5.1661787497847556E-4</v>
      </c>
      <c r="M15" s="76">
        <f t="shared" si="1"/>
        <v>-0.37391251937317127</v>
      </c>
    </row>
    <row r="16" spans="1:13">
      <c r="A16" s="170">
        <v>326.83</v>
      </c>
      <c r="B16" s="168" t="s">
        <v>112</v>
      </c>
      <c r="C16" s="168" t="s">
        <v>113</v>
      </c>
      <c r="D16" s="168">
        <v>137.41999999999999</v>
      </c>
      <c r="E16" s="168">
        <v>137.86000000000001</v>
      </c>
      <c r="F16" s="168">
        <v>137.91</v>
      </c>
      <c r="G16" s="168">
        <v>138.21</v>
      </c>
      <c r="H16" s="168">
        <v>138.66999999999999</v>
      </c>
      <c r="I16" s="168">
        <v>138.96</v>
      </c>
      <c r="J16" s="168"/>
      <c r="K16" s="168"/>
      <c r="L16" s="76">
        <f t="shared" si="0"/>
        <v>2.0912958823107175E-3</v>
      </c>
      <c r="M16" s="76">
        <f t="shared" si="1"/>
        <v>0.68349823321561176</v>
      </c>
    </row>
    <row r="17" spans="1:13">
      <c r="A17" s="170">
        <v>382.72</v>
      </c>
      <c r="B17" s="168" t="s">
        <v>114</v>
      </c>
      <c r="C17" s="168" t="s">
        <v>113</v>
      </c>
      <c r="D17" s="168">
        <v>149.47</v>
      </c>
      <c r="E17" s="168">
        <v>150.29</v>
      </c>
      <c r="F17" s="168">
        <v>150.52000000000001</v>
      </c>
      <c r="G17" s="168">
        <v>150.71</v>
      </c>
      <c r="H17" s="168">
        <v>150.85</v>
      </c>
      <c r="I17" s="168">
        <v>150.75</v>
      </c>
      <c r="J17" s="168"/>
      <c r="K17" s="168"/>
      <c r="L17" s="76">
        <f t="shared" si="0"/>
        <v>-6.6291017567110533E-4</v>
      </c>
      <c r="M17" s="76">
        <f t="shared" si="1"/>
        <v>-0.25370898243284545</v>
      </c>
    </row>
    <row r="18" spans="1:13">
      <c r="A18" s="170">
        <v>434.58</v>
      </c>
      <c r="B18" s="168" t="s">
        <v>115</v>
      </c>
      <c r="C18" s="168" t="s">
        <v>113</v>
      </c>
      <c r="D18" s="168">
        <v>112.16</v>
      </c>
      <c r="E18" s="168">
        <v>112.04</v>
      </c>
      <c r="F18" s="168">
        <v>112.07</v>
      </c>
      <c r="G18" s="168">
        <v>112.34</v>
      </c>
      <c r="H18" s="168">
        <v>112.28</v>
      </c>
      <c r="I18" s="168">
        <v>112.37</v>
      </c>
      <c r="J18" s="168"/>
      <c r="K18" s="168"/>
      <c r="L18" s="76">
        <f t="shared" si="0"/>
        <v>8.0156750979698543E-4</v>
      </c>
      <c r="M18" s="76">
        <f t="shared" si="1"/>
        <v>0.34834520840757394</v>
      </c>
    </row>
    <row r="19" spans="1:13">
      <c r="A19" s="170">
        <v>394.19</v>
      </c>
      <c r="B19" s="168" t="s">
        <v>116</v>
      </c>
      <c r="C19" s="168" t="s">
        <v>116</v>
      </c>
      <c r="D19" s="168">
        <v>126.17</v>
      </c>
      <c r="E19" s="168">
        <v>127.68</v>
      </c>
      <c r="F19" s="168">
        <v>128.81</v>
      </c>
      <c r="G19" s="168">
        <v>128.29</v>
      </c>
      <c r="H19" s="168">
        <v>129.86000000000001</v>
      </c>
      <c r="I19" s="168">
        <v>126.43</v>
      </c>
      <c r="J19" s="168"/>
      <c r="K19" s="168"/>
      <c r="L19" s="76">
        <f t="shared" si="0"/>
        <v>-2.641306021869716E-2</v>
      </c>
      <c r="M19" s="76">
        <f t="shared" si="1"/>
        <v>-10.411764207608233</v>
      </c>
    </row>
    <row r="20" spans="1:13">
      <c r="A20" s="170">
        <v>78.569999999999993</v>
      </c>
      <c r="B20" s="168" t="s">
        <v>117</v>
      </c>
      <c r="C20" s="168" t="s">
        <v>117</v>
      </c>
      <c r="D20" s="168">
        <v>246.87</v>
      </c>
      <c r="E20" s="168">
        <v>231.99</v>
      </c>
      <c r="F20" s="168">
        <v>223.04</v>
      </c>
      <c r="G20" s="168">
        <v>208.9</v>
      </c>
      <c r="H20" s="168">
        <v>209.71</v>
      </c>
      <c r="I20" s="168">
        <v>196.87</v>
      </c>
      <c r="J20" s="168"/>
      <c r="K20" s="168"/>
      <c r="L20" s="76">
        <f t="shared" si="0"/>
        <v>-6.1227409279481226E-2</v>
      </c>
      <c r="M20" s="76">
        <f t="shared" si="1"/>
        <v>-4.8106375470888398</v>
      </c>
    </row>
    <row r="21" spans="1:13">
      <c r="A21" s="170">
        <v>10.5</v>
      </c>
      <c r="B21" s="168" t="s">
        <v>118</v>
      </c>
      <c r="C21" s="168" t="s">
        <v>119</v>
      </c>
      <c r="D21" s="168">
        <v>215.69</v>
      </c>
      <c r="E21" s="168">
        <v>218.14</v>
      </c>
      <c r="F21" s="168">
        <v>218.84</v>
      </c>
      <c r="G21" s="168">
        <v>216.43</v>
      </c>
      <c r="H21" s="168">
        <v>219.13</v>
      </c>
      <c r="I21" s="168">
        <v>219.13</v>
      </c>
      <c r="J21" s="168"/>
      <c r="K21" s="168"/>
      <c r="L21" s="76">
        <f t="shared" si="0"/>
        <v>0</v>
      </c>
      <c r="M21" s="76">
        <f t="shared" si="1"/>
        <v>0</v>
      </c>
    </row>
    <row r="22" spans="1:13">
      <c r="A22" s="170">
        <v>98.22</v>
      </c>
      <c r="B22" s="168" t="s">
        <v>120</v>
      </c>
      <c r="C22" s="168" t="s">
        <v>119</v>
      </c>
      <c r="D22" s="168">
        <v>143.35</v>
      </c>
      <c r="E22" s="168">
        <v>142.88</v>
      </c>
      <c r="F22" s="168">
        <v>144.99</v>
      </c>
      <c r="G22" s="168">
        <v>145.08000000000001</v>
      </c>
      <c r="H22" s="168">
        <v>145.08000000000001</v>
      </c>
      <c r="I22" s="168">
        <v>143.87</v>
      </c>
      <c r="J22" s="168"/>
      <c r="K22" s="168"/>
      <c r="L22" s="76">
        <f t="shared" si="0"/>
        <v>-8.3402260821616725E-3</v>
      </c>
      <c r="M22" s="76">
        <f t="shared" si="1"/>
        <v>-0.81917700578991948</v>
      </c>
    </row>
    <row r="23" spans="1:13">
      <c r="A23" s="170">
        <v>12.75</v>
      </c>
      <c r="B23" s="168" t="s">
        <v>121</v>
      </c>
      <c r="C23" s="168" t="s">
        <v>119</v>
      </c>
      <c r="D23" s="168">
        <v>106.16</v>
      </c>
      <c r="E23" s="168">
        <v>107.88</v>
      </c>
      <c r="F23" s="168">
        <v>108.26</v>
      </c>
      <c r="G23" s="168">
        <v>108.43</v>
      </c>
      <c r="H23" s="168">
        <v>108.43</v>
      </c>
      <c r="I23" s="168">
        <v>108.43</v>
      </c>
      <c r="J23" s="168"/>
      <c r="K23" s="168"/>
      <c r="L23" s="76">
        <f t="shared" si="0"/>
        <v>0</v>
      </c>
      <c r="M23" s="76">
        <f t="shared" si="1"/>
        <v>0</v>
      </c>
    </row>
    <row r="24" spans="1:13">
      <c r="A24" s="170">
        <v>17.5</v>
      </c>
      <c r="B24" s="168" t="s">
        <v>122</v>
      </c>
      <c r="C24" s="168" t="s">
        <v>119</v>
      </c>
      <c r="D24" s="168">
        <v>143.01</v>
      </c>
      <c r="E24" s="168">
        <v>143.09</v>
      </c>
      <c r="F24" s="168">
        <v>142.99</v>
      </c>
      <c r="G24" s="168">
        <v>142.22</v>
      </c>
      <c r="H24" s="168">
        <v>142.19</v>
      </c>
      <c r="I24" s="168">
        <v>142.19</v>
      </c>
      <c r="J24" s="168"/>
      <c r="K24" s="168"/>
      <c r="L24" s="76">
        <f t="shared" si="0"/>
        <v>0</v>
      </c>
      <c r="M24" s="76">
        <f t="shared" si="1"/>
        <v>0</v>
      </c>
    </row>
    <row r="25" spans="1:13">
      <c r="A25" s="170">
        <v>58.61</v>
      </c>
      <c r="B25" s="168" t="s">
        <v>123</v>
      </c>
      <c r="C25" s="168" t="s">
        <v>124</v>
      </c>
      <c r="D25" s="168">
        <v>128.85</v>
      </c>
      <c r="E25" s="168">
        <v>129.77000000000001</v>
      </c>
      <c r="F25" s="168">
        <v>129.71</v>
      </c>
      <c r="G25" s="168">
        <v>130.03</v>
      </c>
      <c r="H25" s="168">
        <v>130.65</v>
      </c>
      <c r="I25" s="168">
        <v>130.65</v>
      </c>
      <c r="J25" s="168"/>
      <c r="K25" s="168"/>
      <c r="L25" s="76">
        <f t="shared" si="0"/>
        <v>0</v>
      </c>
      <c r="M25" s="76">
        <f t="shared" si="1"/>
        <v>0</v>
      </c>
    </row>
    <row r="26" spans="1:13">
      <c r="A26" s="170">
        <v>20</v>
      </c>
      <c r="B26" s="168" t="s">
        <v>125</v>
      </c>
      <c r="C26" s="168" t="s">
        <v>124</v>
      </c>
      <c r="D26" s="168">
        <v>101.26</v>
      </c>
      <c r="E26" s="168">
        <v>101.26</v>
      </c>
      <c r="F26" s="168">
        <v>101.26</v>
      </c>
      <c r="G26" s="168">
        <v>101.26</v>
      </c>
      <c r="H26" s="168">
        <v>101.26</v>
      </c>
      <c r="I26" s="168">
        <v>101.26</v>
      </c>
      <c r="J26" s="168"/>
      <c r="K26" s="168"/>
      <c r="L26" s="76">
        <f t="shared" si="0"/>
        <v>0</v>
      </c>
      <c r="M26" s="76">
        <f t="shared" si="1"/>
        <v>0</v>
      </c>
    </row>
    <row r="27" spans="1:13">
      <c r="A27" s="170">
        <v>81.349999999999994</v>
      </c>
      <c r="B27" s="168" t="s">
        <v>126</v>
      </c>
      <c r="C27" s="168" t="s">
        <v>127</v>
      </c>
      <c r="D27" s="168">
        <v>177.54</v>
      </c>
      <c r="E27" s="168">
        <v>177.66</v>
      </c>
      <c r="F27" s="168">
        <v>177.85</v>
      </c>
      <c r="G27" s="168">
        <v>178.68</v>
      </c>
      <c r="H27" s="168">
        <v>178.68</v>
      </c>
      <c r="I27" s="168">
        <v>179.03</v>
      </c>
      <c r="J27" s="168"/>
      <c r="K27" s="168"/>
      <c r="L27" s="76">
        <f t="shared" si="0"/>
        <v>1.958809044101173E-3</v>
      </c>
      <c r="M27" s="76">
        <f t="shared" si="1"/>
        <v>0.15934911573763041</v>
      </c>
    </row>
    <row r="28" spans="1:13">
      <c r="A28" s="170">
        <v>29.62</v>
      </c>
      <c r="B28" s="168" t="s">
        <v>128</v>
      </c>
      <c r="C28" s="168" t="s">
        <v>129</v>
      </c>
      <c r="D28" s="168">
        <v>119.37</v>
      </c>
      <c r="E28" s="168">
        <v>119.65</v>
      </c>
      <c r="F28" s="168">
        <v>119.72</v>
      </c>
      <c r="G28" s="168">
        <v>119.8</v>
      </c>
      <c r="H28" s="168">
        <v>118.09</v>
      </c>
      <c r="I28" s="168">
        <v>120.27</v>
      </c>
      <c r="J28" s="168"/>
      <c r="K28" s="168"/>
      <c r="L28" s="76">
        <f t="shared" si="0"/>
        <v>1.8460496231687662E-2</v>
      </c>
      <c r="M28" s="76">
        <f t="shared" si="1"/>
        <v>0.54679989838258858</v>
      </c>
    </row>
    <row r="29" spans="1:13">
      <c r="A29" s="170">
        <v>30.87</v>
      </c>
      <c r="B29" s="168" t="s">
        <v>130</v>
      </c>
      <c r="C29" s="168" t="s">
        <v>129</v>
      </c>
      <c r="D29" s="168">
        <v>255.9</v>
      </c>
      <c r="E29" s="168">
        <v>256.39</v>
      </c>
      <c r="F29" s="168">
        <v>257.25</v>
      </c>
      <c r="G29" s="168">
        <v>258.08</v>
      </c>
      <c r="H29" s="168">
        <v>259.2</v>
      </c>
      <c r="I29" s="168">
        <v>260.58</v>
      </c>
      <c r="J29" s="168"/>
      <c r="K29" s="168"/>
      <c r="L29" s="76">
        <f t="shared" si="0"/>
        <v>5.3240740740740922E-3</v>
      </c>
      <c r="M29" s="76">
        <f t="shared" si="1"/>
        <v>0.16435416666666722</v>
      </c>
    </row>
    <row r="30" spans="1:13">
      <c r="A30" s="170">
        <v>5.28</v>
      </c>
      <c r="B30" s="168" t="s">
        <v>131</v>
      </c>
      <c r="C30" s="168" t="s">
        <v>132</v>
      </c>
      <c r="D30" s="168">
        <v>83.33</v>
      </c>
      <c r="E30" s="168">
        <v>83.33</v>
      </c>
      <c r="F30" s="168">
        <v>83.33</v>
      </c>
      <c r="G30" s="168">
        <v>83.33</v>
      </c>
      <c r="H30" s="168">
        <v>83.33</v>
      </c>
      <c r="I30" s="168">
        <v>83.33</v>
      </c>
      <c r="J30" s="168"/>
      <c r="K30" s="168"/>
      <c r="L30" s="76">
        <f t="shared" si="0"/>
        <v>0</v>
      </c>
      <c r="M30" s="76">
        <f t="shared" si="1"/>
        <v>0</v>
      </c>
    </row>
    <row r="31" spans="1:13">
      <c r="A31" s="170">
        <v>43.04</v>
      </c>
      <c r="B31" s="168" t="s">
        <v>133</v>
      </c>
      <c r="C31" s="168" t="s">
        <v>134</v>
      </c>
      <c r="D31" s="168">
        <v>104.57</v>
      </c>
      <c r="E31" s="168">
        <v>104.57</v>
      </c>
      <c r="F31" s="168">
        <v>104.57</v>
      </c>
      <c r="G31" s="168">
        <v>104.57</v>
      </c>
      <c r="H31" s="168">
        <v>104.57</v>
      </c>
      <c r="I31" s="168">
        <v>104.57</v>
      </c>
      <c r="J31" s="168"/>
      <c r="K31" s="168"/>
      <c r="L31" s="76">
        <f t="shared" si="0"/>
        <v>0</v>
      </c>
      <c r="M31" s="76">
        <f t="shared" si="1"/>
        <v>0</v>
      </c>
    </row>
    <row r="32" spans="1:13">
      <c r="A32" s="170">
        <v>26.8</v>
      </c>
      <c r="B32" s="168" t="s">
        <v>135</v>
      </c>
      <c r="C32" s="168" t="s">
        <v>134</v>
      </c>
      <c r="D32" s="168">
        <v>106.12</v>
      </c>
      <c r="E32" s="168">
        <v>106.12</v>
      </c>
      <c r="F32" s="168">
        <v>106.12</v>
      </c>
      <c r="G32" s="168">
        <v>106.12</v>
      </c>
      <c r="H32" s="168">
        <v>107.1</v>
      </c>
      <c r="I32" s="168">
        <v>107.1</v>
      </c>
      <c r="J32" s="168"/>
      <c r="K32" s="168"/>
      <c r="L32" s="76">
        <f t="shared" si="0"/>
        <v>0</v>
      </c>
      <c r="M32" s="76">
        <f t="shared" si="1"/>
        <v>0</v>
      </c>
    </row>
    <row r="33" spans="1:13">
      <c r="A33" s="170">
        <v>17.84</v>
      </c>
      <c r="B33" s="168" t="s">
        <v>136</v>
      </c>
      <c r="C33" s="168" t="s">
        <v>134</v>
      </c>
      <c r="D33" s="168">
        <v>131.41</v>
      </c>
      <c r="E33" s="168">
        <v>131.41</v>
      </c>
      <c r="F33" s="168">
        <v>131.41</v>
      </c>
      <c r="G33" s="168">
        <v>131.41</v>
      </c>
      <c r="H33" s="168">
        <v>131.41</v>
      </c>
      <c r="I33" s="168">
        <v>131.41</v>
      </c>
      <c r="J33" s="168"/>
      <c r="K33" s="168"/>
      <c r="L33" s="76">
        <f t="shared" si="0"/>
        <v>0</v>
      </c>
      <c r="M33" s="76">
        <f t="shared" si="1"/>
        <v>0</v>
      </c>
    </row>
    <row r="34" spans="1:13">
      <c r="A34" s="170">
        <v>7.16</v>
      </c>
      <c r="B34" s="168" t="s">
        <v>137</v>
      </c>
      <c r="C34" s="168" t="s">
        <v>134</v>
      </c>
      <c r="D34" s="168">
        <v>281.45999999999998</v>
      </c>
      <c r="E34" s="168">
        <v>213.38</v>
      </c>
      <c r="F34" s="168">
        <v>264.33</v>
      </c>
      <c r="G34" s="168">
        <v>295.20999999999998</v>
      </c>
      <c r="H34" s="168">
        <v>291.47000000000003</v>
      </c>
      <c r="I34" s="168">
        <v>297.82</v>
      </c>
      <c r="J34" s="168"/>
      <c r="K34" s="168"/>
      <c r="L34" s="76">
        <f t="shared" si="0"/>
        <v>2.1786118639997243E-2</v>
      </c>
      <c r="M34" s="76">
        <f t="shared" si="1"/>
        <v>0.15598860946238027</v>
      </c>
    </row>
    <row r="35" spans="1:13">
      <c r="A35" s="170">
        <v>62.79</v>
      </c>
      <c r="B35" s="168" t="s">
        <v>138</v>
      </c>
      <c r="C35" s="168" t="s">
        <v>139</v>
      </c>
      <c r="D35" s="168">
        <v>197.69</v>
      </c>
      <c r="E35" s="168">
        <v>194.91</v>
      </c>
      <c r="F35" s="168">
        <v>196.96</v>
      </c>
      <c r="G35" s="168">
        <v>198.1</v>
      </c>
      <c r="H35" s="168">
        <v>198.14</v>
      </c>
      <c r="I35" s="168">
        <v>198.74</v>
      </c>
      <c r="J35" s="168"/>
      <c r="K35" s="168"/>
      <c r="L35" s="76">
        <f t="shared" si="0"/>
        <v>3.0281619057233033E-3</v>
      </c>
      <c r="M35" s="76">
        <f t="shared" si="1"/>
        <v>0.1901382860603662</v>
      </c>
    </row>
    <row r="36" spans="1:13">
      <c r="A36" s="170">
        <v>41.79</v>
      </c>
      <c r="B36" s="168" t="s">
        <v>140</v>
      </c>
      <c r="C36" s="168" t="s">
        <v>139</v>
      </c>
      <c r="D36" s="168">
        <v>141.08000000000001</v>
      </c>
      <c r="E36" s="168">
        <v>140.84</v>
      </c>
      <c r="F36" s="168">
        <v>140.75</v>
      </c>
      <c r="G36" s="168">
        <v>127.57</v>
      </c>
      <c r="H36" s="168">
        <v>140.43</v>
      </c>
      <c r="I36" s="168">
        <v>140.97</v>
      </c>
      <c r="J36" s="168"/>
      <c r="K36" s="168"/>
      <c r="L36" s="76">
        <f t="shared" si="0"/>
        <v>3.8453321939755369E-3</v>
      </c>
      <c r="M36" s="76">
        <f t="shared" si="1"/>
        <v>0.16069643238623768</v>
      </c>
    </row>
    <row r="37" spans="1:13">
      <c r="A37" s="170">
        <v>12.92</v>
      </c>
      <c r="B37" s="168" t="s">
        <v>141</v>
      </c>
      <c r="C37" s="168" t="s">
        <v>139</v>
      </c>
      <c r="D37" s="168">
        <v>163.32</v>
      </c>
      <c r="E37" s="168">
        <v>163.32</v>
      </c>
      <c r="F37" s="168">
        <v>163.32</v>
      </c>
      <c r="G37" s="168">
        <v>163.32</v>
      </c>
      <c r="H37" s="168">
        <v>163.32</v>
      </c>
      <c r="I37" s="168">
        <v>163.32</v>
      </c>
      <c r="J37" s="168"/>
      <c r="K37" s="168"/>
      <c r="L37" s="76">
        <f t="shared" si="0"/>
        <v>0</v>
      </c>
      <c r="M37" s="76">
        <f t="shared" si="1"/>
        <v>0</v>
      </c>
    </row>
    <row r="38" spans="1:13">
      <c r="A38" s="170">
        <v>79.19</v>
      </c>
      <c r="B38" s="168" t="s">
        <v>142</v>
      </c>
      <c r="C38" s="168" t="s">
        <v>142</v>
      </c>
      <c r="D38" s="168">
        <v>141.38</v>
      </c>
      <c r="E38" s="168">
        <v>144.80000000000001</v>
      </c>
      <c r="F38" s="168">
        <v>146.22999999999999</v>
      </c>
      <c r="G38" s="168">
        <v>147.37</v>
      </c>
      <c r="H38" s="168">
        <v>146.12</v>
      </c>
      <c r="I38" s="168">
        <v>147.13999999999999</v>
      </c>
      <c r="J38" s="168"/>
      <c r="K38" s="168"/>
      <c r="L38" s="76">
        <f t="shared" si="0"/>
        <v>6.980563920065519E-3</v>
      </c>
      <c r="M38" s="76">
        <f t="shared" si="1"/>
        <v>0.55279085682998841</v>
      </c>
    </row>
    <row r="39" spans="1:13">
      <c r="A39" s="170">
        <v>53.94</v>
      </c>
      <c r="B39" s="168" t="s">
        <v>143</v>
      </c>
      <c r="C39" s="168" t="s">
        <v>144</v>
      </c>
      <c r="D39" s="168">
        <v>128.54</v>
      </c>
      <c r="E39" s="168">
        <v>128.54</v>
      </c>
      <c r="F39" s="168">
        <v>128.38999999999999</v>
      </c>
      <c r="G39" s="168">
        <v>128.34</v>
      </c>
      <c r="H39" s="168">
        <v>127.73</v>
      </c>
      <c r="I39" s="168">
        <v>128.07</v>
      </c>
      <c r="J39" s="168"/>
      <c r="K39" s="168"/>
      <c r="L39" s="76">
        <f t="shared" si="0"/>
        <v>2.6618648712126713E-3</v>
      </c>
      <c r="M39" s="76">
        <f t="shared" si="1"/>
        <v>0.14358099115321149</v>
      </c>
    </row>
    <row r="40" spans="1:13">
      <c r="A40" s="170">
        <v>70.95</v>
      </c>
      <c r="B40" s="168" t="s">
        <v>145</v>
      </c>
      <c r="C40" s="168" t="s">
        <v>144</v>
      </c>
      <c r="D40" s="168">
        <v>138.33000000000001</v>
      </c>
      <c r="E40" s="168">
        <v>138.47999999999999</v>
      </c>
      <c r="F40" s="168">
        <v>139.03</v>
      </c>
      <c r="G40" s="168">
        <v>138.79</v>
      </c>
      <c r="H40" s="168">
        <v>138.85</v>
      </c>
      <c r="I40" s="168">
        <v>138.72</v>
      </c>
      <c r="J40" s="168"/>
      <c r="K40" s="168"/>
      <c r="L40" s="76">
        <f t="shared" si="0"/>
        <v>-9.3626215340292251E-4</v>
      </c>
      <c r="M40" s="76">
        <f t="shared" si="1"/>
        <v>-6.6427799783937355E-2</v>
      </c>
    </row>
    <row r="41" spans="1:13">
      <c r="A41" s="170">
        <v>10.17</v>
      </c>
      <c r="B41" s="168" t="s">
        <v>146</v>
      </c>
      <c r="C41" s="168" t="s">
        <v>144</v>
      </c>
      <c r="D41" s="168">
        <v>176.38</v>
      </c>
      <c r="E41" s="168">
        <v>176.38</v>
      </c>
      <c r="F41" s="168">
        <v>176.38</v>
      </c>
      <c r="G41" s="168">
        <v>176.38</v>
      </c>
      <c r="H41" s="168">
        <v>176.38</v>
      </c>
      <c r="I41" s="168">
        <v>176.38</v>
      </c>
      <c r="J41" s="168"/>
      <c r="K41" s="168"/>
      <c r="L41" s="76">
        <f t="shared" si="0"/>
        <v>0</v>
      </c>
      <c r="M41" s="76">
        <f t="shared" si="1"/>
        <v>0</v>
      </c>
    </row>
    <row r="42" spans="1:13">
      <c r="A42" s="170">
        <v>149.47999999999999</v>
      </c>
      <c r="B42" s="168" t="s">
        <v>147</v>
      </c>
      <c r="C42" s="168" t="s">
        <v>147</v>
      </c>
      <c r="D42" s="168">
        <v>171.74</v>
      </c>
      <c r="E42" s="168">
        <v>172.14</v>
      </c>
      <c r="F42" s="168">
        <v>171.95</v>
      </c>
      <c r="G42" s="168">
        <v>172.44</v>
      </c>
      <c r="H42" s="168">
        <v>170.92</v>
      </c>
      <c r="I42" s="168">
        <v>172.28</v>
      </c>
      <c r="J42" s="168"/>
      <c r="K42" s="168"/>
      <c r="L42" s="76">
        <f t="shared" si="0"/>
        <v>7.9569389187925665E-3</v>
      </c>
      <c r="M42" s="76">
        <f t="shared" si="1"/>
        <v>1.1894032295811128</v>
      </c>
    </row>
    <row r="43" spans="1:13">
      <c r="A43" s="170">
        <v>24.14</v>
      </c>
      <c r="B43" s="168" t="s">
        <v>148</v>
      </c>
      <c r="C43" s="168" t="s">
        <v>149</v>
      </c>
      <c r="D43" s="168">
        <v>111.32</v>
      </c>
      <c r="E43" s="168">
        <v>111.25</v>
      </c>
      <c r="F43" s="168">
        <v>112</v>
      </c>
      <c r="G43" s="168">
        <v>112.64</v>
      </c>
      <c r="H43" s="168">
        <v>113.91</v>
      </c>
      <c r="I43" s="168">
        <v>114</v>
      </c>
      <c r="J43" s="168"/>
      <c r="K43" s="168"/>
      <c r="L43" s="76">
        <f t="shared" si="0"/>
        <v>7.9009744535163406E-4</v>
      </c>
      <c r="M43" s="76">
        <f t="shared" si="1"/>
        <v>1.9072952330788446E-2</v>
      </c>
    </row>
    <row r="44" spans="1:13">
      <c r="A44" s="170">
        <v>47.54</v>
      </c>
      <c r="B44" s="168" t="s">
        <v>150</v>
      </c>
      <c r="C44" s="168" t="s">
        <v>149</v>
      </c>
      <c r="D44" s="168">
        <v>127.41</v>
      </c>
      <c r="E44" s="168">
        <v>127.36</v>
      </c>
      <c r="F44" s="168">
        <v>127.24</v>
      </c>
      <c r="G44" s="168">
        <v>127</v>
      </c>
      <c r="H44" s="168">
        <v>126.95</v>
      </c>
      <c r="I44" s="168">
        <v>126.95</v>
      </c>
      <c r="J44" s="168"/>
      <c r="K44" s="168"/>
      <c r="L44" s="76">
        <f t="shared" si="0"/>
        <v>0</v>
      </c>
      <c r="M44" s="76">
        <f t="shared" si="1"/>
        <v>0</v>
      </c>
    </row>
    <row r="45" spans="1:13">
      <c r="A45" s="170">
        <v>78.63</v>
      </c>
      <c r="B45" s="168" t="s">
        <v>151</v>
      </c>
      <c r="C45" s="168" t="s">
        <v>152</v>
      </c>
      <c r="D45" s="168">
        <v>169.17</v>
      </c>
      <c r="E45" s="168">
        <v>168.96</v>
      </c>
      <c r="F45" s="168">
        <v>168.67</v>
      </c>
      <c r="G45" s="168">
        <v>167.36</v>
      </c>
      <c r="H45" s="168">
        <v>169.14</v>
      </c>
      <c r="I45" s="168">
        <v>169.58</v>
      </c>
      <c r="J45" s="168"/>
      <c r="K45" s="168"/>
      <c r="L45" s="76">
        <f t="shared" si="0"/>
        <v>2.6013952938395146E-3</v>
      </c>
      <c r="M45" s="76">
        <f t="shared" si="1"/>
        <v>0.20454771195460103</v>
      </c>
    </row>
    <row r="46" spans="1:13">
      <c r="A46" s="170">
        <v>23.95</v>
      </c>
      <c r="B46" s="168" t="s">
        <v>153</v>
      </c>
      <c r="C46" s="168" t="s">
        <v>152</v>
      </c>
      <c r="D46" s="168">
        <v>199.24</v>
      </c>
      <c r="E46" s="168">
        <v>199.24</v>
      </c>
      <c r="F46" s="168">
        <v>198.84</v>
      </c>
      <c r="G46" s="168">
        <v>198.71</v>
      </c>
      <c r="H46" s="168">
        <v>198.43</v>
      </c>
      <c r="I46" s="168">
        <v>198.43</v>
      </c>
      <c r="J46" s="168"/>
      <c r="K46" s="168"/>
      <c r="L46" s="76">
        <f t="shared" si="0"/>
        <v>0</v>
      </c>
      <c r="M46" s="76">
        <f t="shared" si="1"/>
        <v>0</v>
      </c>
    </row>
    <row r="47" spans="1:13">
      <c r="A47" s="170">
        <v>149.37</v>
      </c>
      <c r="B47" s="168" t="s">
        <v>154</v>
      </c>
      <c r="C47" s="168" t="s">
        <v>155</v>
      </c>
      <c r="D47" s="168">
        <v>171.14</v>
      </c>
      <c r="E47" s="168">
        <v>171.22</v>
      </c>
      <c r="F47" s="168">
        <v>172.68</v>
      </c>
      <c r="G47" s="168">
        <v>169.81</v>
      </c>
      <c r="H47" s="168">
        <v>169.94</v>
      </c>
      <c r="I47" s="168">
        <v>167.34</v>
      </c>
      <c r="J47" s="168"/>
      <c r="K47" s="168"/>
      <c r="L47" s="76">
        <f t="shared" si="0"/>
        <v>-1.5299517476756508E-2</v>
      </c>
      <c r="M47" s="76">
        <f t="shared" si="1"/>
        <v>-2.2852889255031195</v>
      </c>
    </row>
    <row r="48" spans="1:13">
      <c r="A48" s="170">
        <v>39.96</v>
      </c>
      <c r="B48" s="168" t="s">
        <v>156</v>
      </c>
      <c r="C48" s="168" t="s">
        <v>155</v>
      </c>
      <c r="D48" s="168">
        <v>155.94</v>
      </c>
      <c r="E48" s="168">
        <v>155.58000000000001</v>
      </c>
      <c r="F48" s="168">
        <v>156.13</v>
      </c>
      <c r="G48" s="168">
        <v>152.49</v>
      </c>
      <c r="H48" s="168">
        <v>152.32</v>
      </c>
      <c r="I48" s="168">
        <v>152.43</v>
      </c>
      <c r="J48" s="168"/>
      <c r="K48" s="168"/>
      <c r="L48" s="76">
        <f t="shared" si="0"/>
        <v>7.221638655463547E-4</v>
      </c>
      <c r="M48" s="76">
        <f t="shared" si="1"/>
        <v>2.8857668067232334E-2</v>
      </c>
    </row>
    <row r="49" spans="1:13">
      <c r="A49" s="170">
        <v>4.38</v>
      </c>
      <c r="B49" s="168" t="s">
        <v>157</v>
      </c>
      <c r="C49" s="168" t="s">
        <v>155</v>
      </c>
      <c r="D49" s="168">
        <v>99.18</v>
      </c>
      <c r="E49" s="168">
        <v>99.18</v>
      </c>
      <c r="F49" s="168">
        <v>99.18</v>
      </c>
      <c r="G49" s="168">
        <v>99.18</v>
      </c>
      <c r="H49" s="168">
        <v>99.18</v>
      </c>
      <c r="I49" s="168">
        <v>99.18</v>
      </c>
      <c r="J49" s="168"/>
      <c r="K49" s="168"/>
      <c r="L49" s="76">
        <f t="shared" si="0"/>
        <v>0</v>
      </c>
      <c r="M49" s="76">
        <f t="shared" si="1"/>
        <v>0</v>
      </c>
    </row>
    <row r="50" spans="1:13">
      <c r="A50" s="170">
        <v>52.52</v>
      </c>
      <c r="B50" s="168" t="s">
        <v>158</v>
      </c>
      <c r="C50" s="168" t="s">
        <v>159</v>
      </c>
      <c r="D50" s="168">
        <v>210.97</v>
      </c>
      <c r="E50" s="168">
        <v>211.3</v>
      </c>
      <c r="F50" s="168">
        <v>212.7</v>
      </c>
      <c r="G50" s="168">
        <v>213.07</v>
      </c>
      <c r="H50" s="168">
        <v>211.9</v>
      </c>
      <c r="I50" s="168">
        <v>211.9</v>
      </c>
      <c r="J50" s="168"/>
      <c r="K50" s="168"/>
      <c r="L50" s="76">
        <f t="shared" si="0"/>
        <v>0</v>
      </c>
      <c r="M50" s="76">
        <f t="shared" si="1"/>
        <v>0</v>
      </c>
    </row>
    <row r="51" spans="1:13">
      <c r="A51" s="170">
        <v>19.309999999999999</v>
      </c>
      <c r="B51" s="168" t="s">
        <v>160</v>
      </c>
      <c r="C51" s="168" t="s">
        <v>159</v>
      </c>
      <c r="D51" s="168">
        <v>187.63</v>
      </c>
      <c r="E51" s="168">
        <v>187.63</v>
      </c>
      <c r="F51" s="168">
        <v>187.67</v>
      </c>
      <c r="G51" s="168">
        <v>187.76</v>
      </c>
      <c r="H51" s="168">
        <v>187.4</v>
      </c>
      <c r="I51" s="168">
        <v>187.4</v>
      </c>
      <c r="J51" s="168"/>
      <c r="K51" s="168"/>
      <c r="L51" s="76">
        <f t="shared" si="0"/>
        <v>0</v>
      </c>
      <c r="M51" s="76">
        <f t="shared" si="1"/>
        <v>0</v>
      </c>
    </row>
    <row r="52" spans="1:13">
      <c r="A52" s="170">
        <v>69.5</v>
      </c>
      <c r="B52" s="168" t="s">
        <v>161</v>
      </c>
      <c r="C52" s="168" t="s">
        <v>159</v>
      </c>
      <c r="D52" s="168">
        <v>215.59</v>
      </c>
      <c r="E52" s="168">
        <v>215.6</v>
      </c>
      <c r="F52" s="168">
        <v>215.6</v>
      </c>
      <c r="G52" s="168">
        <v>215.7</v>
      </c>
      <c r="H52" s="168">
        <v>214.97</v>
      </c>
      <c r="I52" s="168">
        <v>214.97</v>
      </c>
      <c r="J52" s="168"/>
      <c r="K52" s="168"/>
      <c r="L52" s="76">
        <f t="shared" si="0"/>
        <v>0</v>
      </c>
      <c r="M52" s="76">
        <f t="shared" si="1"/>
        <v>0</v>
      </c>
    </row>
    <row r="53" spans="1:13">
      <c r="A53" s="170">
        <v>11.43</v>
      </c>
      <c r="B53" s="168" t="s">
        <v>162</v>
      </c>
      <c r="C53" s="168" t="s">
        <v>159</v>
      </c>
      <c r="D53" s="168">
        <v>204.15</v>
      </c>
      <c r="E53" s="168">
        <v>204.32</v>
      </c>
      <c r="F53" s="168">
        <v>204.39</v>
      </c>
      <c r="G53" s="168">
        <v>204.51</v>
      </c>
      <c r="H53" s="168">
        <v>204.15</v>
      </c>
      <c r="I53" s="168">
        <v>204.15</v>
      </c>
      <c r="J53" s="168"/>
      <c r="K53" s="168"/>
      <c r="L53" s="76">
        <f t="shared" si="0"/>
        <v>0</v>
      </c>
      <c r="M53" s="76">
        <f t="shared" si="1"/>
        <v>0</v>
      </c>
    </row>
    <row r="54" spans="1:13">
      <c r="A54" s="170">
        <v>84.26</v>
      </c>
      <c r="B54" s="168" t="s">
        <v>163</v>
      </c>
      <c r="C54" s="168" t="s">
        <v>163</v>
      </c>
      <c r="D54" s="168">
        <v>144.49</v>
      </c>
      <c r="E54" s="168">
        <v>144.49</v>
      </c>
      <c r="F54" s="168">
        <v>144.49</v>
      </c>
      <c r="G54" s="168">
        <v>142.47</v>
      </c>
      <c r="H54" s="168">
        <v>144.03</v>
      </c>
      <c r="I54" s="168">
        <v>144.79</v>
      </c>
      <c r="J54" s="168"/>
      <c r="K54" s="168"/>
      <c r="L54" s="76">
        <f t="shared" si="0"/>
        <v>5.2766784697630964E-3</v>
      </c>
      <c r="M54" s="76">
        <f t="shared" si="1"/>
        <v>0.44461292786223855</v>
      </c>
    </row>
    <row r="55" spans="1:13">
      <c r="A55" s="170">
        <v>126.12</v>
      </c>
      <c r="B55" s="168" t="s">
        <v>164</v>
      </c>
      <c r="C55" s="168" t="s">
        <v>165</v>
      </c>
      <c r="D55" s="168">
        <v>195.05</v>
      </c>
      <c r="E55" s="168">
        <v>195.97</v>
      </c>
      <c r="F55" s="168">
        <v>197.33</v>
      </c>
      <c r="G55" s="168">
        <v>200.05</v>
      </c>
      <c r="H55" s="168">
        <v>202.78</v>
      </c>
      <c r="I55" s="168">
        <v>205.5</v>
      </c>
      <c r="J55" s="168"/>
      <c r="K55" s="168"/>
      <c r="L55" s="76">
        <f t="shared" si="0"/>
        <v>1.3413551632310838E-2</v>
      </c>
      <c r="M55" s="76">
        <f t="shared" si="1"/>
        <v>1.691717131867043</v>
      </c>
    </row>
    <row r="56" spans="1:13">
      <c r="A56" s="170">
        <v>38.43</v>
      </c>
      <c r="B56" s="168" t="s">
        <v>166</v>
      </c>
      <c r="C56" s="168" t="s">
        <v>165</v>
      </c>
      <c r="D56" s="168">
        <v>364.89</v>
      </c>
      <c r="E56" s="168">
        <v>366.47</v>
      </c>
      <c r="F56" s="168">
        <v>369.69</v>
      </c>
      <c r="G56" s="168">
        <v>377.7</v>
      </c>
      <c r="H56" s="168">
        <v>387.3</v>
      </c>
      <c r="I56" s="168">
        <v>388.93</v>
      </c>
      <c r="J56" s="168"/>
      <c r="K56" s="168"/>
      <c r="L56" s="76">
        <f t="shared" si="0"/>
        <v>4.2086238058351988E-3</v>
      </c>
      <c r="M56" s="76">
        <f t="shared" si="1"/>
        <v>0.16173741285824669</v>
      </c>
    </row>
    <row r="57" spans="1:13">
      <c r="A57" s="170">
        <v>26.55</v>
      </c>
      <c r="B57" s="168" t="s">
        <v>167</v>
      </c>
      <c r="C57" s="168" t="s">
        <v>165</v>
      </c>
      <c r="D57" s="168">
        <v>210.23</v>
      </c>
      <c r="E57" s="168">
        <v>213.37</v>
      </c>
      <c r="F57" s="168">
        <v>213.37</v>
      </c>
      <c r="G57" s="168">
        <v>219.76</v>
      </c>
      <c r="H57" s="168">
        <v>223</v>
      </c>
      <c r="I57" s="168">
        <v>223</v>
      </c>
      <c r="J57" s="168"/>
      <c r="K57" s="168"/>
      <c r="L57" s="76">
        <f t="shared" si="0"/>
        <v>0</v>
      </c>
      <c r="M57" s="76">
        <f t="shared" si="1"/>
        <v>0</v>
      </c>
    </row>
    <row r="58" spans="1:13">
      <c r="A58" s="170">
        <v>46.89</v>
      </c>
      <c r="B58" s="168" t="s">
        <v>168</v>
      </c>
      <c r="C58" s="168" t="s">
        <v>169</v>
      </c>
      <c r="D58" s="168">
        <v>82.69</v>
      </c>
      <c r="E58" s="168">
        <v>82.13</v>
      </c>
      <c r="F58" s="168">
        <v>83.2</v>
      </c>
      <c r="G58" s="168">
        <v>83.12</v>
      </c>
      <c r="H58" s="168">
        <v>83.13</v>
      </c>
      <c r="I58" s="168">
        <v>82.96</v>
      </c>
      <c r="J58" s="168"/>
      <c r="K58" s="168"/>
      <c r="L58" s="76">
        <f t="shared" si="0"/>
        <v>-2.044989775051187E-3</v>
      </c>
      <c r="M58" s="76">
        <f t="shared" si="1"/>
        <v>-9.5889570552150152E-2</v>
      </c>
    </row>
    <row r="59" spans="1:13">
      <c r="A59" s="170">
        <v>90.39</v>
      </c>
      <c r="B59" s="168" t="s">
        <v>170</v>
      </c>
      <c r="C59" s="168" t="s">
        <v>169</v>
      </c>
      <c r="D59" s="168">
        <v>119.89</v>
      </c>
      <c r="E59" s="168">
        <v>119.89</v>
      </c>
      <c r="F59" s="168">
        <v>120.78</v>
      </c>
      <c r="G59" s="168">
        <v>121.16</v>
      </c>
      <c r="H59" s="168">
        <v>121.14</v>
      </c>
      <c r="I59" s="168">
        <v>121.14</v>
      </c>
      <c r="J59" s="168"/>
      <c r="K59" s="168"/>
      <c r="L59" s="76">
        <f t="shared" si="0"/>
        <v>0</v>
      </c>
      <c r="M59" s="76">
        <f t="shared" si="1"/>
        <v>0</v>
      </c>
    </row>
    <row r="60" spans="1:13">
      <c r="A60" s="170">
        <v>16.2</v>
      </c>
      <c r="B60" s="168" t="s">
        <v>171</v>
      </c>
      <c r="C60" s="168" t="s">
        <v>169</v>
      </c>
      <c r="D60" s="168">
        <v>170.4</v>
      </c>
      <c r="E60" s="168">
        <v>170.4</v>
      </c>
      <c r="F60" s="168">
        <v>170.57</v>
      </c>
      <c r="G60" s="168">
        <v>170.31</v>
      </c>
      <c r="H60" s="168">
        <v>170.31</v>
      </c>
      <c r="I60" s="168">
        <v>170.31</v>
      </c>
      <c r="J60" s="168"/>
      <c r="K60" s="168"/>
      <c r="L60" s="76">
        <f t="shared" si="0"/>
        <v>0</v>
      </c>
      <c r="M60" s="76">
        <f t="shared" si="1"/>
        <v>0</v>
      </c>
    </row>
    <row r="61" spans="1:13">
      <c r="A61" s="170">
        <v>17.71</v>
      </c>
      <c r="B61" s="168" t="s">
        <v>172</v>
      </c>
      <c r="C61" s="168" t="s">
        <v>169</v>
      </c>
      <c r="D61" s="168">
        <v>317.49</v>
      </c>
      <c r="E61" s="168">
        <v>317.49</v>
      </c>
      <c r="F61" s="168">
        <v>316.95999999999998</v>
      </c>
      <c r="G61" s="168">
        <v>316.41000000000003</v>
      </c>
      <c r="H61" s="168">
        <v>316.41000000000003</v>
      </c>
      <c r="I61" s="168">
        <v>316.41000000000003</v>
      </c>
      <c r="J61" s="168"/>
      <c r="K61" s="168"/>
      <c r="L61" s="76">
        <f t="shared" si="0"/>
        <v>0</v>
      </c>
      <c r="M61" s="76">
        <f t="shared" si="1"/>
        <v>0</v>
      </c>
    </row>
    <row r="62" spans="1:13">
      <c r="A62" s="170">
        <v>124.1</v>
      </c>
      <c r="B62" s="168" t="s">
        <v>173</v>
      </c>
      <c r="C62" s="168" t="s">
        <v>174</v>
      </c>
      <c r="D62" s="168">
        <v>187.61</v>
      </c>
      <c r="E62" s="168">
        <v>187.9</v>
      </c>
      <c r="F62" s="168">
        <v>187.76</v>
      </c>
      <c r="G62" s="168">
        <v>187.82</v>
      </c>
      <c r="H62" s="168">
        <v>187.21</v>
      </c>
      <c r="I62" s="168">
        <v>187.21</v>
      </c>
      <c r="J62" s="168"/>
      <c r="K62" s="168"/>
      <c r="L62" s="76">
        <f t="shared" si="0"/>
        <v>0</v>
      </c>
      <c r="M62" s="76">
        <f t="shared" si="1"/>
        <v>0</v>
      </c>
    </row>
    <row r="63" spans="1:13">
      <c r="A63" s="170">
        <v>144.18</v>
      </c>
      <c r="B63" s="168" t="s">
        <v>175</v>
      </c>
      <c r="C63" s="168" t="s">
        <v>174</v>
      </c>
      <c r="D63" s="168">
        <v>106.55</v>
      </c>
      <c r="E63" s="168">
        <v>106.55</v>
      </c>
      <c r="F63" s="168">
        <v>106.55</v>
      </c>
      <c r="G63" s="168">
        <v>106.55</v>
      </c>
      <c r="H63" s="168">
        <v>107.98</v>
      </c>
      <c r="I63" s="168">
        <v>107.98</v>
      </c>
      <c r="J63" s="168"/>
      <c r="K63" s="168"/>
      <c r="L63" s="76">
        <f t="shared" si="0"/>
        <v>0</v>
      </c>
      <c r="M63" s="76">
        <f t="shared" si="1"/>
        <v>0</v>
      </c>
    </row>
    <row r="64" spans="1:13">
      <c r="A64" s="170">
        <v>126.72</v>
      </c>
      <c r="B64" s="168" t="s">
        <v>176</v>
      </c>
      <c r="C64" s="168" t="s">
        <v>174</v>
      </c>
      <c r="D64" s="168">
        <v>194.73</v>
      </c>
      <c r="E64" s="168">
        <v>194.73</v>
      </c>
      <c r="F64" s="168">
        <v>194.73</v>
      </c>
      <c r="G64" s="168">
        <v>194.73</v>
      </c>
      <c r="H64" s="168">
        <v>194.73</v>
      </c>
      <c r="I64" s="168">
        <v>194.73</v>
      </c>
      <c r="J64" s="168"/>
      <c r="K64" s="168"/>
      <c r="L64" s="76">
        <f t="shared" si="0"/>
        <v>0</v>
      </c>
      <c r="M64" s="76">
        <f t="shared" si="1"/>
        <v>0</v>
      </c>
    </row>
    <row r="65" spans="1:13">
      <c r="A65" s="170">
        <v>9.39</v>
      </c>
      <c r="B65" s="168" t="s">
        <v>177</v>
      </c>
      <c r="C65" s="168" t="s">
        <v>177</v>
      </c>
      <c r="D65" s="168">
        <v>223.76</v>
      </c>
      <c r="E65" s="168">
        <v>223.76</v>
      </c>
      <c r="F65" s="168">
        <v>226.13</v>
      </c>
      <c r="G65" s="168">
        <v>226.13</v>
      </c>
      <c r="H65" s="168">
        <v>226.13</v>
      </c>
      <c r="I65" s="168">
        <v>226.13</v>
      </c>
      <c r="J65" s="168"/>
      <c r="K65" s="168"/>
      <c r="L65" s="76">
        <f t="shared" si="0"/>
        <v>0</v>
      </c>
      <c r="M65" s="76">
        <f t="shared" si="1"/>
        <v>0</v>
      </c>
    </row>
    <row r="66" spans="1:13">
      <c r="A66" s="170">
        <v>36.5</v>
      </c>
      <c r="B66" s="168" t="s">
        <v>178</v>
      </c>
      <c r="C66" s="168" t="s">
        <v>178</v>
      </c>
      <c r="D66" s="168">
        <v>127.61</v>
      </c>
      <c r="E66" s="168">
        <v>127.99</v>
      </c>
      <c r="F66" s="168">
        <v>128.1</v>
      </c>
      <c r="G66" s="168">
        <v>127.76</v>
      </c>
      <c r="H66" s="168">
        <v>127.76</v>
      </c>
      <c r="I66" s="168">
        <v>127.97</v>
      </c>
      <c r="J66" s="168"/>
      <c r="K66" s="168"/>
      <c r="L66" s="76">
        <f t="shared" si="0"/>
        <v>1.6437069505321755E-3</v>
      </c>
      <c r="M66" s="76">
        <f t="shared" si="1"/>
        <v>5.9995303694424407E-2</v>
      </c>
    </row>
    <row r="67" spans="1:13">
      <c r="A67" s="170">
        <v>51.73</v>
      </c>
      <c r="B67" s="168" t="s">
        <v>179</v>
      </c>
      <c r="C67" s="168" t="s">
        <v>180</v>
      </c>
      <c r="D67" s="168">
        <v>101.15</v>
      </c>
      <c r="E67" s="168">
        <v>101.15</v>
      </c>
      <c r="F67" s="168">
        <v>100.78</v>
      </c>
      <c r="G67" s="168">
        <v>100.73</v>
      </c>
      <c r="H67" s="168">
        <v>100.73</v>
      </c>
      <c r="I67" s="168">
        <v>100.73</v>
      </c>
      <c r="J67" s="168"/>
      <c r="K67" s="168"/>
      <c r="L67" s="76">
        <f t="shared" si="0"/>
        <v>0</v>
      </c>
      <c r="M67" s="76">
        <f t="shared" si="1"/>
        <v>0</v>
      </c>
    </row>
    <row r="68" spans="1:13">
      <c r="A68" s="170">
        <v>8.9499999999999993</v>
      </c>
      <c r="B68" s="168" t="s">
        <v>181</v>
      </c>
      <c r="C68" s="168" t="s">
        <v>181</v>
      </c>
      <c r="D68" s="168">
        <v>123.04</v>
      </c>
      <c r="E68" s="168">
        <v>127.71</v>
      </c>
      <c r="F68" s="168">
        <v>128.28</v>
      </c>
      <c r="G68" s="168">
        <v>128.37</v>
      </c>
      <c r="H68" s="168">
        <v>127.33</v>
      </c>
      <c r="I68" s="168">
        <v>124.31</v>
      </c>
      <c r="J68" s="168"/>
      <c r="K68" s="168"/>
      <c r="L68" s="76">
        <f t="shared" si="0"/>
        <v>-2.3717898374302937E-2</v>
      </c>
      <c r="M68" s="76">
        <f t="shared" si="1"/>
        <v>-0.21227519045001128</v>
      </c>
    </row>
    <row r="69" spans="1:13">
      <c r="A69" s="170">
        <v>8.14</v>
      </c>
      <c r="B69" s="168" t="s">
        <v>182</v>
      </c>
      <c r="C69" s="168" t="s">
        <v>181</v>
      </c>
      <c r="D69" s="168">
        <v>112.52</v>
      </c>
      <c r="E69" s="168">
        <v>112.62</v>
      </c>
      <c r="F69" s="168">
        <v>112.66</v>
      </c>
      <c r="G69" s="168">
        <v>107.34</v>
      </c>
      <c r="H69" s="168">
        <v>109.8</v>
      </c>
      <c r="I69" s="168">
        <v>109.8</v>
      </c>
      <c r="J69" s="168"/>
      <c r="K69" s="168"/>
      <c r="L69" s="76">
        <f t="shared" ref="L69:L93" si="2">I69/H69-1</f>
        <v>0</v>
      </c>
      <c r="M69" s="76">
        <f t="shared" ref="M69:M93" si="3">L69*A69</f>
        <v>0</v>
      </c>
    </row>
    <row r="70" spans="1:13">
      <c r="A70" s="170">
        <v>4.5</v>
      </c>
      <c r="B70" s="168" t="s">
        <v>183</v>
      </c>
      <c r="C70" s="168" t="s">
        <v>181</v>
      </c>
      <c r="D70" s="168">
        <v>126.06</v>
      </c>
      <c r="E70" s="168">
        <v>126.35</v>
      </c>
      <c r="F70" s="168">
        <v>127.43</v>
      </c>
      <c r="G70" s="168">
        <v>126.41</v>
      </c>
      <c r="H70" s="168">
        <v>124.12</v>
      </c>
      <c r="I70" s="168">
        <v>124.12</v>
      </c>
      <c r="J70" s="168"/>
      <c r="K70" s="168"/>
      <c r="L70" s="76">
        <f t="shared" si="2"/>
        <v>0</v>
      </c>
      <c r="M70" s="76">
        <f t="shared" si="3"/>
        <v>0</v>
      </c>
    </row>
    <row r="71" spans="1:13">
      <c r="A71" s="170">
        <v>4.6900000000000004</v>
      </c>
      <c r="B71" s="168" t="s">
        <v>184</v>
      </c>
      <c r="C71" s="168" t="s">
        <v>181</v>
      </c>
      <c r="D71" s="168">
        <v>154.54</v>
      </c>
      <c r="E71" s="168">
        <v>154.54</v>
      </c>
      <c r="F71" s="168">
        <v>154.54</v>
      </c>
      <c r="G71" s="168">
        <v>125.32</v>
      </c>
      <c r="H71" s="168">
        <v>149.22</v>
      </c>
      <c r="I71" s="168">
        <v>148.46</v>
      </c>
      <c r="J71" s="168"/>
      <c r="K71" s="168"/>
      <c r="L71" s="76">
        <f t="shared" si="2"/>
        <v>-5.093151052137701E-3</v>
      </c>
      <c r="M71" s="76">
        <f t="shared" si="3"/>
        <v>-2.3886878434525818E-2</v>
      </c>
    </row>
    <row r="72" spans="1:13">
      <c r="A72" s="170">
        <v>3</v>
      </c>
      <c r="B72" s="168" t="s">
        <v>185</v>
      </c>
      <c r="C72" s="168" t="s">
        <v>181</v>
      </c>
      <c r="D72" s="168">
        <v>110.61</v>
      </c>
      <c r="E72" s="168">
        <v>111.03</v>
      </c>
      <c r="F72" s="168">
        <v>111.03</v>
      </c>
      <c r="G72" s="168">
        <v>111.03</v>
      </c>
      <c r="H72" s="168">
        <v>111.03</v>
      </c>
      <c r="I72" s="168">
        <v>111.03</v>
      </c>
      <c r="J72" s="168"/>
      <c r="K72" s="168"/>
      <c r="L72" s="76">
        <f t="shared" si="2"/>
        <v>0</v>
      </c>
      <c r="M72" s="76">
        <f t="shared" si="3"/>
        <v>0</v>
      </c>
    </row>
    <row r="73" spans="1:13">
      <c r="A73" s="170">
        <v>11.64</v>
      </c>
      <c r="B73" s="168" t="s">
        <v>186</v>
      </c>
      <c r="C73" s="168" t="s">
        <v>187</v>
      </c>
      <c r="D73" s="168">
        <v>149.15</v>
      </c>
      <c r="E73" s="168">
        <v>149.19999999999999</v>
      </c>
      <c r="F73" s="168">
        <v>149.1</v>
      </c>
      <c r="G73" s="168">
        <v>150.13</v>
      </c>
      <c r="H73" s="168">
        <v>147.49</v>
      </c>
      <c r="I73" s="168">
        <v>147.29</v>
      </c>
      <c r="J73" s="168"/>
      <c r="K73" s="168"/>
      <c r="L73" s="76">
        <f t="shared" si="2"/>
        <v>-1.3560241372297943E-3</v>
      </c>
      <c r="M73" s="76">
        <f t="shared" si="3"/>
        <v>-1.5784120957354805E-2</v>
      </c>
    </row>
    <row r="74" spans="1:13">
      <c r="A74" s="170">
        <v>10.89</v>
      </c>
      <c r="B74" s="168" t="s">
        <v>188</v>
      </c>
      <c r="C74" s="168" t="s">
        <v>187</v>
      </c>
      <c r="D74" s="168">
        <v>112.91</v>
      </c>
      <c r="E74" s="168">
        <v>112.31</v>
      </c>
      <c r="F74" s="168">
        <v>112.51</v>
      </c>
      <c r="G74" s="168">
        <v>111.81</v>
      </c>
      <c r="H74" s="168">
        <v>108.71</v>
      </c>
      <c r="I74" s="168">
        <v>109.21</v>
      </c>
      <c r="J74" s="168"/>
      <c r="K74" s="168"/>
      <c r="L74" s="76">
        <f t="shared" si="2"/>
        <v>4.5993928801397743E-3</v>
      </c>
      <c r="M74" s="76">
        <f t="shared" si="3"/>
        <v>5.0087388464722146E-2</v>
      </c>
    </row>
    <row r="75" spans="1:13">
      <c r="A75" s="170">
        <v>4.8899999999999997</v>
      </c>
      <c r="B75" s="168" t="s">
        <v>189</v>
      </c>
      <c r="C75" s="168" t="s">
        <v>190</v>
      </c>
      <c r="D75" s="168">
        <v>138.30000000000001</v>
      </c>
      <c r="E75" s="168">
        <v>138.30000000000001</v>
      </c>
      <c r="F75" s="168">
        <v>138.30000000000001</v>
      </c>
      <c r="G75" s="168">
        <v>138.30000000000001</v>
      </c>
      <c r="H75" s="168">
        <v>138.30000000000001</v>
      </c>
      <c r="I75" s="168">
        <v>138.30000000000001</v>
      </c>
      <c r="J75" s="168"/>
      <c r="K75" s="168"/>
      <c r="L75" s="76">
        <f t="shared" si="2"/>
        <v>0</v>
      </c>
      <c r="M75" s="76">
        <f t="shared" si="3"/>
        <v>0</v>
      </c>
    </row>
    <row r="76" spans="1:13">
      <c r="A76" s="170">
        <v>9.75</v>
      </c>
      <c r="B76" s="168" t="s">
        <v>191</v>
      </c>
      <c r="C76" s="168" t="s">
        <v>190</v>
      </c>
      <c r="D76" s="168">
        <v>231.45</v>
      </c>
      <c r="E76" s="168">
        <v>238.47</v>
      </c>
      <c r="F76" s="168">
        <v>238.47</v>
      </c>
      <c r="G76" s="168">
        <v>231.79</v>
      </c>
      <c r="H76" s="168">
        <v>238.47</v>
      </c>
      <c r="I76" s="168">
        <v>238.56</v>
      </c>
      <c r="J76" s="168"/>
      <c r="K76" s="168"/>
      <c r="L76" s="76">
        <f t="shared" si="2"/>
        <v>3.7740596301416574E-4</v>
      </c>
      <c r="M76" s="76">
        <f t="shared" si="3"/>
        <v>3.6797081393881159E-3</v>
      </c>
    </row>
    <row r="77" spans="1:13">
      <c r="A77" s="170">
        <v>3.6</v>
      </c>
      <c r="B77" s="168" t="s">
        <v>192</v>
      </c>
      <c r="C77" s="168" t="s">
        <v>193</v>
      </c>
      <c r="D77" s="168">
        <v>92.63</v>
      </c>
      <c r="E77" s="168">
        <v>92.63</v>
      </c>
      <c r="F77" s="168">
        <v>92.63</v>
      </c>
      <c r="G77" s="168">
        <v>92.16</v>
      </c>
      <c r="H77" s="168">
        <v>92.16</v>
      </c>
      <c r="I77" s="168">
        <v>92.16</v>
      </c>
      <c r="J77" s="168"/>
      <c r="K77" s="168"/>
      <c r="L77" s="76">
        <f t="shared" si="2"/>
        <v>0</v>
      </c>
      <c r="M77" s="76">
        <f t="shared" si="3"/>
        <v>0</v>
      </c>
    </row>
    <row r="78" spans="1:13">
      <c r="A78" s="170">
        <v>4.53</v>
      </c>
      <c r="B78" s="168" t="s">
        <v>194</v>
      </c>
      <c r="C78" s="168" t="s">
        <v>193</v>
      </c>
      <c r="D78" s="168">
        <v>156.38999999999999</v>
      </c>
      <c r="E78" s="168">
        <v>156.38999999999999</v>
      </c>
      <c r="F78" s="168">
        <v>156.38999999999999</v>
      </c>
      <c r="G78" s="168">
        <v>156.38999999999999</v>
      </c>
      <c r="H78" s="168">
        <v>156.38999999999999</v>
      </c>
      <c r="I78" s="168">
        <v>156.38999999999999</v>
      </c>
      <c r="J78" s="168"/>
      <c r="K78" s="168"/>
      <c r="L78" s="76">
        <f t="shared" si="2"/>
        <v>0</v>
      </c>
      <c r="M78" s="76">
        <f t="shared" si="3"/>
        <v>0</v>
      </c>
    </row>
    <row r="79" spans="1:13">
      <c r="A79" s="170">
        <v>4.4400000000000004</v>
      </c>
      <c r="B79" s="168" t="s">
        <v>195</v>
      </c>
      <c r="C79" s="168" t="s">
        <v>193</v>
      </c>
      <c r="D79" s="168">
        <v>178.36</v>
      </c>
      <c r="E79" s="168">
        <v>178.36</v>
      </c>
      <c r="F79" s="168">
        <v>178.36</v>
      </c>
      <c r="G79" s="168">
        <v>178.62</v>
      </c>
      <c r="H79" s="168">
        <v>179.27</v>
      </c>
      <c r="I79" s="168">
        <v>180.8</v>
      </c>
      <c r="J79" s="168"/>
      <c r="K79" s="168"/>
      <c r="L79" s="76">
        <f t="shared" si="2"/>
        <v>8.5346125955263474E-3</v>
      </c>
      <c r="M79" s="76">
        <f t="shared" si="3"/>
        <v>3.7893679924136989E-2</v>
      </c>
    </row>
    <row r="80" spans="1:13">
      <c r="A80" s="170">
        <v>18.600000000000001</v>
      </c>
      <c r="B80" s="168" t="s">
        <v>196</v>
      </c>
      <c r="C80" s="168" t="s">
        <v>193</v>
      </c>
      <c r="D80" s="168">
        <v>179.14</v>
      </c>
      <c r="E80" s="168">
        <v>179.35</v>
      </c>
      <c r="F80" s="168">
        <v>179.38</v>
      </c>
      <c r="G80" s="168">
        <v>180.01</v>
      </c>
      <c r="H80" s="168">
        <v>178.47</v>
      </c>
      <c r="I80" s="168">
        <v>178.16</v>
      </c>
      <c r="J80" s="168"/>
      <c r="K80" s="168"/>
      <c r="L80" s="76">
        <f t="shared" si="2"/>
        <v>-1.7369866083936092E-3</v>
      </c>
      <c r="M80" s="76">
        <f t="shared" si="3"/>
        <v>-3.2307950916121132E-2</v>
      </c>
    </row>
    <row r="81" spans="1:13">
      <c r="A81" s="170">
        <v>169.42</v>
      </c>
      <c r="B81" s="168" t="s">
        <v>80</v>
      </c>
      <c r="C81" s="168" t="s">
        <v>81</v>
      </c>
      <c r="D81" s="168">
        <v>151.19999999999999</v>
      </c>
      <c r="E81" s="168">
        <v>151.19999999999999</v>
      </c>
      <c r="F81" s="169">
        <v>151.19999999999999</v>
      </c>
      <c r="G81" s="169">
        <v>151.19999999999999</v>
      </c>
      <c r="H81" s="169">
        <v>151.19999999999999</v>
      </c>
      <c r="I81" s="169">
        <v>151.19999999999999</v>
      </c>
      <c r="J81" s="169"/>
      <c r="K81" s="169"/>
      <c r="L81" s="76">
        <f t="shared" si="2"/>
        <v>0</v>
      </c>
      <c r="M81" s="76">
        <f t="shared" si="3"/>
        <v>0</v>
      </c>
    </row>
    <row r="82" spans="1:13">
      <c r="A82" s="170">
        <v>97.28</v>
      </c>
      <c r="B82" s="168" t="s">
        <v>82</v>
      </c>
      <c r="C82" s="168" t="s">
        <v>81</v>
      </c>
      <c r="D82" s="168">
        <v>215.67</v>
      </c>
      <c r="E82" s="168">
        <v>215.67</v>
      </c>
      <c r="F82" s="169">
        <v>215.67</v>
      </c>
      <c r="G82" s="169">
        <v>216.17</v>
      </c>
      <c r="H82" s="169">
        <v>215.67</v>
      </c>
      <c r="I82" s="169">
        <v>215.67</v>
      </c>
      <c r="J82" s="169"/>
      <c r="K82" s="169"/>
      <c r="L82" s="76">
        <f t="shared" si="2"/>
        <v>0</v>
      </c>
      <c r="M82" s="76">
        <f t="shared" si="3"/>
        <v>0</v>
      </c>
    </row>
    <row r="83" spans="1:13">
      <c r="A83" s="170">
        <v>47.49</v>
      </c>
      <c r="B83" s="168" t="s">
        <v>83</v>
      </c>
      <c r="C83" s="168" t="s">
        <v>81</v>
      </c>
      <c r="D83" s="168">
        <v>111.28</v>
      </c>
      <c r="E83" s="168">
        <v>111.28</v>
      </c>
      <c r="F83" s="169">
        <v>111.28</v>
      </c>
      <c r="G83" s="169">
        <v>111.28</v>
      </c>
      <c r="H83" s="169">
        <v>111.28</v>
      </c>
      <c r="I83" s="169">
        <v>111.28</v>
      </c>
      <c r="J83" s="169"/>
      <c r="K83" s="169"/>
      <c r="L83" s="76">
        <f t="shared" si="2"/>
        <v>0</v>
      </c>
      <c r="M83" s="76">
        <f t="shared" si="3"/>
        <v>0</v>
      </c>
    </row>
    <row r="84" spans="1:13">
      <c r="A84" s="170">
        <v>520.53</v>
      </c>
      <c r="B84" s="168" t="s">
        <v>84</v>
      </c>
      <c r="C84" s="168" t="s">
        <v>84</v>
      </c>
      <c r="D84" s="168">
        <v>162.96</v>
      </c>
      <c r="E84" s="168">
        <v>162.81</v>
      </c>
      <c r="F84" s="169">
        <v>162.44</v>
      </c>
      <c r="G84" s="169">
        <v>161.43</v>
      </c>
      <c r="H84" s="169">
        <v>161.4</v>
      </c>
      <c r="I84" s="169">
        <v>161.33000000000001</v>
      </c>
      <c r="J84" s="169"/>
      <c r="K84" s="169"/>
      <c r="L84" s="76">
        <f t="shared" si="2"/>
        <v>-4.3370508054518808E-4</v>
      </c>
      <c r="M84" s="76">
        <f t="shared" si="3"/>
        <v>-0.22575650557618673</v>
      </c>
    </row>
    <row r="85" spans="1:13">
      <c r="A85" s="170">
        <v>178.92</v>
      </c>
      <c r="B85" s="168" t="s">
        <v>85</v>
      </c>
      <c r="C85" s="168" t="s">
        <v>85</v>
      </c>
      <c r="D85" s="168">
        <v>105.06</v>
      </c>
      <c r="E85" s="168">
        <v>105.19</v>
      </c>
      <c r="F85" s="169">
        <v>105.2</v>
      </c>
      <c r="G85" s="169">
        <v>104.19</v>
      </c>
      <c r="H85" s="169">
        <v>104.88</v>
      </c>
      <c r="I85" s="169">
        <v>104.88</v>
      </c>
      <c r="J85" s="169"/>
      <c r="K85" s="169"/>
      <c r="L85" s="76">
        <f t="shared" si="2"/>
        <v>0</v>
      </c>
      <c r="M85" s="76">
        <f t="shared" si="3"/>
        <v>0</v>
      </c>
    </row>
    <row r="86" spans="1:13">
      <c r="A86" s="170">
        <v>9.2899999999999991</v>
      </c>
      <c r="B86" s="168" t="s">
        <v>86</v>
      </c>
      <c r="C86" s="168" t="s">
        <v>87</v>
      </c>
      <c r="D86" s="168">
        <v>194.14</v>
      </c>
      <c r="E86" s="168">
        <v>197.29</v>
      </c>
      <c r="F86" s="169">
        <v>197.22</v>
      </c>
      <c r="G86" s="169">
        <v>197.19</v>
      </c>
      <c r="H86" s="169">
        <v>197.19</v>
      </c>
      <c r="I86" s="169">
        <v>197.19</v>
      </c>
      <c r="J86" s="169"/>
      <c r="K86" s="169"/>
      <c r="L86" s="76">
        <f t="shared" si="2"/>
        <v>0</v>
      </c>
      <c r="M86" s="76">
        <f t="shared" si="3"/>
        <v>0</v>
      </c>
    </row>
    <row r="87" spans="1:13">
      <c r="A87" s="170">
        <v>18.53</v>
      </c>
      <c r="B87" s="168" t="s">
        <v>88</v>
      </c>
      <c r="C87" s="168" t="s">
        <v>87</v>
      </c>
      <c r="D87" s="168">
        <v>151.88999999999999</v>
      </c>
      <c r="E87" s="168">
        <v>151.81</v>
      </c>
      <c r="F87" s="169">
        <v>151.81</v>
      </c>
      <c r="G87" s="169">
        <v>152.81</v>
      </c>
      <c r="H87" s="169">
        <v>152.91999999999999</v>
      </c>
      <c r="I87" s="169">
        <v>153.22999999999999</v>
      </c>
      <c r="J87" s="169"/>
      <c r="K87" s="169"/>
      <c r="L87" s="76">
        <f t="shared" si="2"/>
        <v>2.0272037666753118E-3</v>
      </c>
      <c r="M87" s="76">
        <f t="shared" si="3"/>
        <v>3.7564085796493528E-2</v>
      </c>
    </row>
    <row r="88" spans="1:13">
      <c r="A88" s="170">
        <v>7.97</v>
      </c>
      <c r="B88" s="168" t="s">
        <v>89</v>
      </c>
      <c r="C88" s="168" t="s">
        <v>90</v>
      </c>
      <c r="D88" s="168">
        <v>131.91</v>
      </c>
      <c r="E88" s="168">
        <v>138.69</v>
      </c>
      <c r="F88" s="169">
        <v>140.35</v>
      </c>
      <c r="G88" s="169">
        <v>140.66999999999999</v>
      </c>
      <c r="H88" s="169">
        <v>140.61000000000001</v>
      </c>
      <c r="I88" s="169">
        <v>140.68</v>
      </c>
      <c r="J88" s="169"/>
      <c r="K88" s="169"/>
      <c r="L88" s="76">
        <f t="shared" si="2"/>
        <v>4.9783087973831464E-4</v>
      </c>
      <c r="M88" s="76">
        <f t="shared" si="3"/>
        <v>3.9677121115143672E-3</v>
      </c>
    </row>
    <row r="89" spans="1:13">
      <c r="A89" s="170">
        <v>13.26</v>
      </c>
      <c r="B89" s="168" t="s">
        <v>91</v>
      </c>
      <c r="C89" s="168" t="s">
        <v>90</v>
      </c>
      <c r="D89" s="168">
        <v>120.22</v>
      </c>
      <c r="E89" s="168">
        <v>120.18</v>
      </c>
      <c r="F89" s="169">
        <v>120.16</v>
      </c>
      <c r="G89" s="169">
        <v>120.03</v>
      </c>
      <c r="H89" s="169">
        <v>120.32</v>
      </c>
      <c r="I89" s="169">
        <v>120.32</v>
      </c>
      <c r="J89" s="169"/>
      <c r="K89" s="169"/>
      <c r="L89" s="76">
        <f t="shared" si="2"/>
        <v>0</v>
      </c>
      <c r="M89" s="76">
        <f t="shared" si="3"/>
        <v>0</v>
      </c>
    </row>
    <row r="90" spans="1:13">
      <c r="A90" s="170">
        <v>5.33</v>
      </c>
      <c r="B90" s="168" t="s">
        <v>92</v>
      </c>
      <c r="C90" s="168" t="s">
        <v>93</v>
      </c>
      <c r="D90" s="168">
        <v>125.12</v>
      </c>
      <c r="E90" s="168">
        <v>125.12</v>
      </c>
      <c r="F90" s="169">
        <v>125.12</v>
      </c>
      <c r="G90" s="169">
        <v>125.12</v>
      </c>
      <c r="H90" s="169">
        <v>125.12</v>
      </c>
      <c r="I90" s="169">
        <v>125.12</v>
      </c>
      <c r="J90" s="169"/>
      <c r="K90" s="169"/>
      <c r="L90" s="76">
        <f t="shared" si="2"/>
        <v>0</v>
      </c>
      <c r="M90" s="76">
        <f t="shared" si="3"/>
        <v>0</v>
      </c>
    </row>
    <row r="91" spans="1:13">
      <c r="A91" s="170">
        <v>2.2799999999999998</v>
      </c>
      <c r="B91" s="168" t="s">
        <v>94</v>
      </c>
      <c r="C91" s="168" t="s">
        <v>93</v>
      </c>
      <c r="D91" s="168">
        <v>90.74</v>
      </c>
      <c r="E91" s="168">
        <v>90.74</v>
      </c>
      <c r="F91" s="169">
        <v>90.74</v>
      </c>
      <c r="G91" s="169">
        <v>90.74</v>
      </c>
      <c r="H91" s="169">
        <v>90.74</v>
      </c>
      <c r="I91" s="169">
        <v>90.74</v>
      </c>
      <c r="J91" s="169"/>
      <c r="K91" s="169"/>
      <c r="L91" s="76">
        <f t="shared" si="2"/>
        <v>0</v>
      </c>
      <c r="M91" s="76">
        <f t="shared" si="3"/>
        <v>0</v>
      </c>
    </row>
    <row r="92" spans="1:13">
      <c r="A92" s="170">
        <v>8.91</v>
      </c>
      <c r="B92" s="168" t="s">
        <v>95</v>
      </c>
      <c r="C92" s="168" t="s">
        <v>96</v>
      </c>
      <c r="D92" s="168">
        <v>148.65</v>
      </c>
      <c r="E92" s="168">
        <v>148.65</v>
      </c>
      <c r="F92" s="169">
        <v>148.15</v>
      </c>
      <c r="G92" s="169">
        <v>147.99</v>
      </c>
      <c r="H92" s="169">
        <v>147.99</v>
      </c>
      <c r="I92" s="169">
        <v>147.99</v>
      </c>
      <c r="J92" s="169"/>
      <c r="K92" s="169"/>
      <c r="L92" s="76">
        <f t="shared" si="2"/>
        <v>0</v>
      </c>
      <c r="M92" s="76">
        <f t="shared" si="3"/>
        <v>0</v>
      </c>
    </row>
    <row r="93" spans="1:13">
      <c r="A93" s="170">
        <v>6.38</v>
      </c>
      <c r="B93" s="168" t="s">
        <v>97</v>
      </c>
      <c r="C93" s="168" t="s">
        <v>97</v>
      </c>
      <c r="D93" s="168">
        <v>141.87</v>
      </c>
      <c r="E93" s="168">
        <v>142.24</v>
      </c>
      <c r="F93" s="168">
        <v>142.43</v>
      </c>
      <c r="G93" s="168">
        <v>141.87</v>
      </c>
      <c r="H93" s="168">
        <v>141.87</v>
      </c>
      <c r="I93" s="168">
        <v>141.87</v>
      </c>
      <c r="J93" s="168"/>
      <c r="K93" s="168"/>
      <c r="L93" s="76">
        <f t="shared" si="2"/>
        <v>0</v>
      </c>
      <c r="M93" s="76">
        <f t="shared" si="3"/>
        <v>0</v>
      </c>
    </row>
    <row r="94" spans="1:13">
      <c r="A94" s="149">
        <f>SUM(A4:A93)</f>
        <v>10000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6:P19"/>
  <sheetViews>
    <sheetView topLeftCell="A16" workbookViewId="0">
      <selection activeCell="R27" sqref="R27"/>
    </sheetView>
  </sheetViews>
  <sheetFormatPr baseColWidth="10" defaultColWidth="11.42578125" defaultRowHeight="15"/>
  <sheetData>
    <row r="16" spans="5:16">
      <c r="E16" t="s">
        <v>52</v>
      </c>
      <c r="F16" t="s">
        <v>53</v>
      </c>
      <c r="G16" t="s">
        <v>54</v>
      </c>
      <c r="H16" t="s">
        <v>55</v>
      </c>
      <c r="I16" t="s">
        <v>56</v>
      </c>
      <c r="J16" t="s">
        <v>57</v>
      </c>
      <c r="K16" t="s">
        <v>58</v>
      </c>
      <c r="L16" t="s">
        <v>59</v>
      </c>
      <c r="M16" t="s">
        <v>60</v>
      </c>
      <c r="N16" t="s">
        <v>61</v>
      </c>
      <c r="O16" t="s">
        <v>62</v>
      </c>
      <c r="P16" t="s">
        <v>63</v>
      </c>
    </row>
    <row r="17" spans="4:16">
      <c r="D17">
        <v>2021</v>
      </c>
      <c r="E17" s="141">
        <v>4.3</v>
      </c>
      <c r="F17" s="141">
        <v>3.7</v>
      </c>
      <c r="G17" s="141">
        <v>3.1</v>
      </c>
      <c r="H17" s="141">
        <v>2.5</v>
      </c>
      <c r="I17" s="141">
        <v>1.8</v>
      </c>
      <c r="J17" s="141">
        <v>1</v>
      </c>
      <c r="K17" s="141">
        <v>0.4</v>
      </c>
      <c r="L17" s="141">
        <v>-0.1</v>
      </c>
      <c r="M17" s="141">
        <v>-0.5</v>
      </c>
      <c r="N17" s="141">
        <v>-0.5</v>
      </c>
      <c r="O17" s="141">
        <v>-0.4</v>
      </c>
      <c r="P17" s="141">
        <v>-0.1</v>
      </c>
    </row>
    <row r="18" spans="4:16">
      <c r="D18">
        <v>2020</v>
      </c>
      <c r="E18" s="141">
        <v>1.5</v>
      </c>
      <c r="F18" s="141">
        <v>1.7</v>
      </c>
      <c r="G18" s="141">
        <v>1.9</v>
      </c>
      <c r="H18" s="141">
        <v>2.4</v>
      </c>
      <c r="I18" s="141">
        <v>3</v>
      </c>
      <c r="J18" s="141">
        <v>3.7</v>
      </c>
      <c r="K18" s="141">
        <v>4.4000000000000004</v>
      </c>
      <c r="L18" s="141">
        <v>5</v>
      </c>
      <c r="M18" s="141">
        <v>5.5</v>
      </c>
      <c r="N18" s="141">
        <v>5.4</v>
      </c>
      <c r="O18" s="141">
        <v>5.2</v>
      </c>
      <c r="P18" s="141">
        <v>4.8</v>
      </c>
    </row>
    <row r="19" spans="4:16"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workbookViewId="0">
      <selection activeCell="F16" sqref="F16:F27"/>
    </sheetView>
  </sheetViews>
  <sheetFormatPr baseColWidth="10" defaultRowHeight="15"/>
  <sheetData>
    <row r="1" spans="1:9">
      <c r="A1" t="s">
        <v>282</v>
      </c>
      <c r="B1" t="s">
        <v>199</v>
      </c>
      <c r="C1" t="s">
        <v>73</v>
      </c>
      <c r="D1" t="s">
        <v>283</v>
      </c>
      <c r="E1" t="s">
        <v>284</v>
      </c>
      <c r="F1" t="s">
        <v>285</v>
      </c>
      <c r="G1" t="s">
        <v>286</v>
      </c>
      <c r="H1" t="s">
        <v>287</v>
      </c>
      <c r="I1" t="s">
        <v>288</v>
      </c>
    </row>
    <row r="2" spans="1:9">
      <c r="A2">
        <v>1273171</v>
      </c>
      <c r="B2">
        <v>1</v>
      </c>
      <c r="C2" t="s">
        <v>2155</v>
      </c>
      <c r="D2" t="s">
        <v>291</v>
      </c>
      <c r="E2" t="s">
        <v>289</v>
      </c>
      <c r="F2">
        <v>170.63</v>
      </c>
      <c r="G2">
        <v>166.69</v>
      </c>
      <c r="H2" s="145">
        <v>45609.606620370374</v>
      </c>
      <c r="I2" t="s">
        <v>1321</v>
      </c>
    </row>
    <row r="3" spans="1:9">
      <c r="A3">
        <v>1273181</v>
      </c>
      <c r="B3">
        <v>2</v>
      </c>
      <c r="C3" t="s">
        <v>16</v>
      </c>
      <c r="D3" t="s">
        <v>291</v>
      </c>
      <c r="E3" t="s">
        <v>289</v>
      </c>
      <c r="F3">
        <v>141.1</v>
      </c>
      <c r="G3">
        <v>141.1</v>
      </c>
      <c r="H3" s="145">
        <v>45609.606666666667</v>
      </c>
      <c r="I3" t="s">
        <v>1321</v>
      </c>
    </row>
    <row r="4" spans="1:9">
      <c r="A4">
        <v>1273191</v>
      </c>
      <c r="B4">
        <v>3</v>
      </c>
      <c r="C4" t="s">
        <v>17</v>
      </c>
      <c r="D4" t="s">
        <v>291</v>
      </c>
      <c r="E4" t="s">
        <v>289</v>
      </c>
      <c r="F4">
        <v>140.4</v>
      </c>
      <c r="G4">
        <v>140.4</v>
      </c>
      <c r="H4" s="145">
        <v>45609.606666666667</v>
      </c>
      <c r="I4" t="s">
        <v>1321</v>
      </c>
    </row>
    <row r="5" spans="1:9">
      <c r="A5">
        <v>1273203</v>
      </c>
      <c r="B5">
        <v>4</v>
      </c>
      <c r="C5" t="s">
        <v>18</v>
      </c>
      <c r="D5" t="s">
        <v>291</v>
      </c>
      <c r="E5" t="s">
        <v>289</v>
      </c>
      <c r="F5">
        <v>166.77</v>
      </c>
      <c r="G5">
        <v>166.77</v>
      </c>
      <c r="H5" s="145">
        <v>45609.606666666667</v>
      </c>
      <c r="I5" t="s">
        <v>1321</v>
      </c>
    </row>
    <row r="6" spans="1:9">
      <c r="A6">
        <v>1273213</v>
      </c>
      <c r="B6">
        <v>5</v>
      </c>
      <c r="C6" t="s">
        <v>19</v>
      </c>
      <c r="D6" t="s">
        <v>291</v>
      </c>
      <c r="E6" t="s">
        <v>289</v>
      </c>
      <c r="F6">
        <v>159.97</v>
      </c>
      <c r="G6">
        <v>159.97</v>
      </c>
      <c r="H6" s="145">
        <v>45609.606666666667</v>
      </c>
      <c r="I6" t="s">
        <v>1321</v>
      </c>
    </row>
    <row r="7" spans="1:9">
      <c r="A7">
        <v>1273223</v>
      </c>
      <c r="B7">
        <v>6</v>
      </c>
      <c r="C7" t="s">
        <v>20</v>
      </c>
      <c r="D7" t="s">
        <v>291</v>
      </c>
      <c r="E7" t="s">
        <v>289</v>
      </c>
      <c r="F7">
        <v>185.06</v>
      </c>
      <c r="G7">
        <v>185.06</v>
      </c>
      <c r="H7" s="145">
        <v>45609.606666666667</v>
      </c>
      <c r="I7" t="s">
        <v>1321</v>
      </c>
    </row>
    <row r="8" spans="1:9">
      <c r="A8">
        <v>1273233</v>
      </c>
      <c r="B8">
        <v>7</v>
      </c>
      <c r="C8" t="s">
        <v>21</v>
      </c>
      <c r="D8" t="s">
        <v>291</v>
      </c>
      <c r="E8" t="s">
        <v>289</v>
      </c>
      <c r="F8">
        <v>175.9</v>
      </c>
      <c r="G8">
        <v>175.9</v>
      </c>
      <c r="H8" s="145">
        <v>45609.606666666667</v>
      </c>
      <c r="I8" t="s">
        <v>1321</v>
      </c>
    </row>
    <row r="9" spans="1:9">
      <c r="A9">
        <v>1273243</v>
      </c>
      <c r="B9">
        <v>8</v>
      </c>
      <c r="C9" t="s">
        <v>2156</v>
      </c>
      <c r="D9" t="s">
        <v>291</v>
      </c>
      <c r="E9" t="s">
        <v>289</v>
      </c>
      <c r="F9">
        <v>127.1</v>
      </c>
      <c r="G9">
        <v>127.1</v>
      </c>
      <c r="H9" s="145">
        <v>45609.606666666667</v>
      </c>
      <c r="I9" t="s">
        <v>1321</v>
      </c>
    </row>
    <row r="10" spans="1:9">
      <c r="A10">
        <v>1273253</v>
      </c>
      <c r="B10">
        <v>9</v>
      </c>
      <c r="C10" t="s">
        <v>2157</v>
      </c>
      <c r="D10" t="s">
        <v>291</v>
      </c>
      <c r="E10" t="s">
        <v>289</v>
      </c>
      <c r="F10">
        <v>151.08000000000001</v>
      </c>
      <c r="G10">
        <v>151.08000000000001</v>
      </c>
      <c r="H10" s="145">
        <v>45609.606666666667</v>
      </c>
      <c r="I10" t="s">
        <v>1321</v>
      </c>
    </row>
    <row r="11" spans="1:9">
      <c r="A11">
        <v>1273263</v>
      </c>
      <c r="B11">
        <v>10</v>
      </c>
      <c r="C11" t="s">
        <v>24</v>
      </c>
      <c r="D11" t="s">
        <v>291</v>
      </c>
      <c r="E11" t="s">
        <v>289</v>
      </c>
      <c r="F11">
        <v>173.75</v>
      </c>
      <c r="G11">
        <v>173.75</v>
      </c>
      <c r="H11" s="145">
        <v>45609.606666666667</v>
      </c>
      <c r="I11" t="s">
        <v>1321</v>
      </c>
    </row>
    <row r="12" spans="1:9">
      <c r="A12">
        <v>1273273</v>
      </c>
      <c r="B12">
        <v>11</v>
      </c>
      <c r="C12" t="s">
        <v>25</v>
      </c>
      <c r="D12" t="s">
        <v>291</v>
      </c>
      <c r="E12" t="s">
        <v>289</v>
      </c>
      <c r="F12">
        <v>151.24</v>
      </c>
      <c r="G12">
        <v>151.24</v>
      </c>
      <c r="H12" s="145">
        <v>45609.606666666667</v>
      </c>
      <c r="I12" t="s">
        <v>1321</v>
      </c>
    </row>
    <row r="13" spans="1:9">
      <c r="A13">
        <v>1273283</v>
      </c>
      <c r="B13">
        <v>12</v>
      </c>
      <c r="C13" t="s">
        <v>26</v>
      </c>
      <c r="D13" t="s">
        <v>291</v>
      </c>
      <c r="E13" t="s">
        <v>289</v>
      </c>
      <c r="F13">
        <v>149.87</v>
      </c>
      <c r="G13">
        <v>149.47999999999999</v>
      </c>
      <c r="H13" s="145">
        <v>45609.606666666667</v>
      </c>
      <c r="I13" t="s">
        <v>1321</v>
      </c>
    </row>
    <row r="15" spans="1:9">
      <c r="A15" t="s">
        <v>282</v>
      </c>
      <c r="B15" t="s">
        <v>199</v>
      </c>
      <c r="C15" t="s">
        <v>73</v>
      </c>
      <c r="D15" t="s">
        <v>283</v>
      </c>
      <c r="E15" t="s">
        <v>284</v>
      </c>
      <c r="F15" t="s">
        <v>285</v>
      </c>
      <c r="G15" t="s">
        <v>286</v>
      </c>
      <c r="H15" t="s">
        <v>287</v>
      </c>
      <c r="I15" t="s">
        <v>288</v>
      </c>
    </row>
    <row r="16" spans="1:9">
      <c r="A16">
        <v>1310425</v>
      </c>
      <c r="B16">
        <v>1</v>
      </c>
      <c r="C16" t="s">
        <v>2155</v>
      </c>
      <c r="D16" t="s">
        <v>291</v>
      </c>
      <c r="E16" t="s">
        <v>289</v>
      </c>
      <c r="F16">
        <v>169.55</v>
      </c>
      <c r="H16" s="145">
        <v>45675.589097222219</v>
      </c>
      <c r="I16" t="s">
        <v>290</v>
      </c>
    </row>
    <row r="17" spans="1:9">
      <c r="A17">
        <v>1310435</v>
      </c>
      <c r="B17">
        <v>2</v>
      </c>
      <c r="C17" t="s">
        <v>16</v>
      </c>
      <c r="D17" t="s">
        <v>291</v>
      </c>
      <c r="E17" t="s">
        <v>289</v>
      </c>
      <c r="F17">
        <v>142.16999999999999</v>
      </c>
      <c r="H17" s="145">
        <v>45675.589097222219</v>
      </c>
      <c r="I17" t="s">
        <v>290</v>
      </c>
    </row>
    <row r="18" spans="1:9">
      <c r="A18">
        <v>1310445</v>
      </c>
      <c r="B18">
        <v>3</v>
      </c>
      <c r="C18" t="s">
        <v>17</v>
      </c>
      <c r="D18" t="s">
        <v>291</v>
      </c>
      <c r="E18" t="s">
        <v>289</v>
      </c>
      <c r="F18">
        <v>140.55000000000001</v>
      </c>
      <c r="H18" s="145">
        <v>45675.589097222219</v>
      </c>
      <c r="I18" t="s">
        <v>290</v>
      </c>
    </row>
    <row r="19" spans="1:9">
      <c r="A19">
        <v>1310457</v>
      </c>
      <c r="B19">
        <v>4</v>
      </c>
      <c r="C19" t="s">
        <v>18</v>
      </c>
      <c r="D19" t="s">
        <v>291</v>
      </c>
      <c r="E19" t="s">
        <v>289</v>
      </c>
      <c r="F19">
        <v>168.53</v>
      </c>
      <c r="H19" s="145">
        <v>45675.589097222219</v>
      </c>
      <c r="I19" t="s">
        <v>290</v>
      </c>
    </row>
    <row r="20" spans="1:9">
      <c r="A20">
        <v>1310467</v>
      </c>
      <c r="B20">
        <v>5</v>
      </c>
      <c r="C20" t="s">
        <v>19</v>
      </c>
      <c r="D20" t="s">
        <v>291</v>
      </c>
      <c r="E20" t="s">
        <v>289</v>
      </c>
      <c r="F20">
        <v>159.94</v>
      </c>
      <c r="H20" s="145">
        <v>45675.589097222219</v>
      </c>
      <c r="I20" t="s">
        <v>290</v>
      </c>
    </row>
    <row r="21" spans="1:9">
      <c r="A21">
        <v>1310477</v>
      </c>
      <c r="B21">
        <v>6</v>
      </c>
      <c r="C21" t="s">
        <v>20</v>
      </c>
      <c r="D21" t="s">
        <v>291</v>
      </c>
      <c r="E21" t="s">
        <v>289</v>
      </c>
      <c r="F21">
        <v>187.65</v>
      </c>
      <c r="H21" s="145">
        <v>45675.589097222219</v>
      </c>
      <c r="I21" t="s">
        <v>290</v>
      </c>
    </row>
    <row r="22" spans="1:9">
      <c r="A22">
        <v>1310487</v>
      </c>
      <c r="B22">
        <v>7</v>
      </c>
      <c r="C22" t="s">
        <v>21</v>
      </c>
      <c r="D22" t="s">
        <v>291</v>
      </c>
      <c r="E22" t="s">
        <v>289</v>
      </c>
      <c r="F22">
        <v>177.84</v>
      </c>
      <c r="H22" s="145">
        <v>45675.589097222219</v>
      </c>
      <c r="I22" t="s">
        <v>290</v>
      </c>
    </row>
    <row r="23" spans="1:9">
      <c r="A23">
        <v>1310497</v>
      </c>
      <c r="B23">
        <v>8</v>
      </c>
      <c r="C23" t="s">
        <v>2156</v>
      </c>
      <c r="D23" t="s">
        <v>291</v>
      </c>
      <c r="E23" t="s">
        <v>289</v>
      </c>
      <c r="F23">
        <v>125.99</v>
      </c>
      <c r="H23" s="145">
        <v>45675.589097222219</v>
      </c>
      <c r="I23" t="s">
        <v>290</v>
      </c>
    </row>
    <row r="24" spans="1:9">
      <c r="A24">
        <v>1310507</v>
      </c>
      <c r="B24">
        <v>9</v>
      </c>
      <c r="C24" t="s">
        <v>2157</v>
      </c>
      <c r="D24" t="s">
        <v>291</v>
      </c>
      <c r="E24" t="s">
        <v>289</v>
      </c>
      <c r="F24">
        <v>151.77000000000001</v>
      </c>
      <c r="H24" s="145">
        <v>45675.589097222219</v>
      </c>
      <c r="I24" t="s">
        <v>290</v>
      </c>
    </row>
    <row r="25" spans="1:9">
      <c r="A25">
        <v>1310517</v>
      </c>
      <c r="B25">
        <v>10</v>
      </c>
      <c r="C25" t="s">
        <v>24</v>
      </c>
      <c r="D25" t="s">
        <v>291</v>
      </c>
      <c r="E25" t="s">
        <v>289</v>
      </c>
      <c r="F25">
        <v>177.02</v>
      </c>
      <c r="H25" s="145">
        <v>45675.589097222219</v>
      </c>
      <c r="I25" t="s">
        <v>290</v>
      </c>
    </row>
    <row r="26" spans="1:9">
      <c r="A26">
        <v>1310527</v>
      </c>
      <c r="B26">
        <v>11</v>
      </c>
      <c r="C26" t="s">
        <v>25</v>
      </c>
      <c r="D26" t="s">
        <v>291</v>
      </c>
      <c r="E26" t="s">
        <v>289</v>
      </c>
      <c r="F26">
        <v>151.94</v>
      </c>
      <c r="H26" s="145">
        <v>45675.589097222219</v>
      </c>
      <c r="I26" t="s">
        <v>290</v>
      </c>
    </row>
    <row r="27" spans="1:9">
      <c r="A27">
        <v>1310537</v>
      </c>
      <c r="B27">
        <v>12</v>
      </c>
      <c r="C27" t="s">
        <v>26</v>
      </c>
      <c r="D27" t="s">
        <v>291</v>
      </c>
      <c r="E27" t="s">
        <v>289</v>
      </c>
      <c r="F27">
        <v>149.35</v>
      </c>
      <c r="H27" s="145">
        <v>45675.589097222219</v>
      </c>
      <c r="I27" t="s">
        <v>290</v>
      </c>
    </row>
  </sheetData>
  <sortState ref="A16:I27">
    <sortCondition ref="B16:B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135C35F46F242ABD78D63C2151323" ma:contentTypeVersion="13" ma:contentTypeDescription="Create a new document." ma:contentTypeScope="" ma:versionID="f9436a3211d9d96f1f888ecc20fb5ad6">
  <xsd:schema xmlns:xsd="http://www.w3.org/2001/XMLSchema" xmlns:xs="http://www.w3.org/2001/XMLSchema" xmlns:p="http://schemas.microsoft.com/office/2006/metadata/properties" xmlns:ns3="fddef6a8-5936-4909-96e0-2ad7a6b1720b" xmlns:ns4="0c867391-8214-4b58-86b3-de07547409f9" targetNamespace="http://schemas.microsoft.com/office/2006/metadata/properties" ma:root="true" ma:fieldsID="625072b4795043beea61eca3ee601090" ns3:_="" ns4:_="">
    <xsd:import namespace="fddef6a8-5936-4909-96e0-2ad7a6b1720b"/>
    <xsd:import namespace="0c867391-8214-4b58-86b3-de07547409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f6a8-5936-4909-96e0-2ad7a6b17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7391-8214-4b58-86b3-de0754740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FF162-C30B-4455-B8C6-1BC6FF297D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669E20-E82B-40B2-9AF8-FC33668201B8}">
  <ds:schemaRefs>
    <ds:schemaRef ds:uri="0c867391-8214-4b58-86b3-de07547409f9"/>
    <ds:schemaRef ds:uri="http://schemas.openxmlformats.org/package/2006/metadata/core-properties"/>
    <ds:schemaRef ds:uri="fddef6a8-5936-4909-96e0-2ad7a6b1720b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C8140A-4721-4FAE-866B-FEBCDF8EB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def6a8-5936-4909-96e0-2ad7a6b1720b"/>
    <ds:schemaRef ds:uri="0c867391-8214-4b58-86b3-de0754740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IPC GE 2021 pond act</vt:lpstr>
      <vt:lpstr>gráficas</vt:lpstr>
      <vt:lpstr>Indice_Posiciones</vt:lpstr>
      <vt:lpstr>Hoja1</vt:lpstr>
      <vt:lpstr>Hoja2</vt:lpstr>
      <vt:lpstr>gráficos</vt:lpstr>
      <vt:lpstr>postes</vt:lpstr>
      <vt:lpstr>Hoja3</vt:lpstr>
      <vt:lpstr>Hoja4</vt:lpstr>
      <vt:lpstr>Bata</vt:lpstr>
      <vt:lpstr>Mongomo</vt:lpstr>
      <vt:lpstr>Malabo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Moliko Ngabo</dc:creator>
  <cp:lastModifiedBy>Elieser Tocolo Matias</cp:lastModifiedBy>
  <cp:lastPrinted>2020-04-03T08:41:46Z</cp:lastPrinted>
  <dcterms:created xsi:type="dcterms:W3CDTF">2016-03-11T15:02:06Z</dcterms:created>
  <dcterms:modified xsi:type="dcterms:W3CDTF">2026-05-13T10:48:26Z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0x01010000D135C35F46F242ABD78D63C2151323</vt:lpwstr>
  </property>
</Properties>
</file>